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autoCompressPictures="0"/>
  <mc:AlternateContent xmlns:mc="http://schemas.openxmlformats.org/markup-compatibility/2006">
    <mc:Choice Requires="x15">
      <x15ac:absPath xmlns:x15ac="http://schemas.microsoft.com/office/spreadsheetml/2010/11/ac" url="https://albertaadventist.sharepoint.com/sites/Payroll/Shared Documents/General/"/>
    </mc:Choice>
  </mc:AlternateContent>
  <bookViews>
    <workbookView xWindow="0" yWindow="0" windowWidth="23040" windowHeight="9084" tabRatio="729"/>
  </bookViews>
  <sheets>
    <sheet name="Instructions" sheetId="56" r:id="rId1"/>
    <sheet name="Time Card Info" sheetId="42" r:id="rId2"/>
    <sheet name="Jan" sheetId="43" r:id="rId3"/>
    <sheet name="Feb" sheetId="44" r:id="rId4"/>
    <sheet name="Mar" sheetId="53" r:id="rId5"/>
    <sheet name="Apr" sheetId="52" r:id="rId6"/>
    <sheet name="May" sheetId="51" r:id="rId7"/>
    <sheet name="Jun" sheetId="50" r:id="rId8"/>
    <sheet name="Jul" sheetId="49" r:id="rId9"/>
    <sheet name="Aug" sheetId="48" r:id="rId10"/>
    <sheet name="Sep" sheetId="47" r:id="rId11"/>
    <sheet name="Oct" sheetId="46" r:id="rId12"/>
    <sheet name="Nov" sheetId="45" r:id="rId13"/>
    <sheet name="Dec" sheetId="54" r:id="rId14"/>
    <sheet name="Jan 2018" sheetId="55" r:id="rId15"/>
    <sheet name="Time Card Master" sheetId="1" state="hidden" r:id="rId16"/>
  </sheets>
  <definedNames>
    <definedName name="_xlnm.Print_Area" localSheetId="0">Instructions!$A$1:$A$47</definedName>
  </definedNames>
  <calcPr calcId="171027"/>
  <webPublishing codePage="1252"/>
</workbook>
</file>

<file path=xl/calcChain.xml><?xml version="1.0" encoding="utf-8"?>
<calcChain xmlns="http://schemas.openxmlformats.org/spreadsheetml/2006/main">
  <c r="P7" i="43" l="1"/>
  <c r="N43" i="1" l="1"/>
  <c r="N43" i="55"/>
  <c r="N43" i="54"/>
  <c r="N43" i="45"/>
  <c r="N43" i="46"/>
  <c r="N43" i="47"/>
  <c r="N43" i="48"/>
  <c r="N43" i="49"/>
  <c r="N43" i="50"/>
  <c r="N43" i="51"/>
  <c r="N43" i="52"/>
  <c r="N43" i="53"/>
  <c r="N43" i="44"/>
  <c r="N43" i="43"/>
  <c r="P5" i="55" l="1"/>
  <c r="M5" i="55"/>
  <c r="P5" i="54"/>
  <c r="M5" i="54"/>
  <c r="P5" i="45"/>
  <c r="M5" i="45"/>
  <c r="P5" i="46"/>
  <c r="M5" i="46"/>
  <c r="P5" i="47"/>
  <c r="M5" i="47"/>
  <c r="P5" i="48"/>
  <c r="M5" i="48"/>
  <c r="P5" i="49"/>
  <c r="M5" i="49"/>
  <c r="P5" i="50"/>
  <c r="M5" i="50"/>
  <c r="P5" i="51"/>
  <c r="M5" i="51"/>
  <c r="P5" i="52"/>
  <c r="M5" i="52"/>
  <c r="P5" i="53"/>
  <c r="M5" i="53"/>
  <c r="P5" i="44"/>
  <c r="M5" i="44"/>
  <c r="P5" i="43"/>
  <c r="M5" i="43"/>
  <c r="N42" i="43" l="1"/>
  <c r="M42" i="43"/>
  <c r="N41" i="43"/>
  <c r="M41" i="43"/>
  <c r="N40" i="43"/>
  <c r="M40" i="43"/>
  <c r="N39" i="43"/>
  <c r="M39" i="43"/>
  <c r="N38" i="43"/>
  <c r="M38" i="43"/>
  <c r="N37" i="43"/>
  <c r="M37" i="43"/>
  <c r="N36" i="43"/>
  <c r="M36" i="43"/>
  <c r="N35" i="43"/>
  <c r="M35" i="43"/>
  <c r="N34" i="43"/>
  <c r="M34" i="43"/>
  <c r="N33" i="43"/>
  <c r="M33" i="43"/>
  <c r="N32" i="43"/>
  <c r="M32" i="43"/>
  <c r="N31" i="43"/>
  <c r="M31" i="43"/>
  <c r="N30" i="43"/>
  <c r="M30" i="43"/>
  <c r="N29" i="43"/>
  <c r="M29" i="43"/>
  <c r="N28" i="43"/>
  <c r="M28" i="43"/>
  <c r="N27" i="43"/>
  <c r="M27" i="43"/>
  <c r="N26" i="43"/>
  <c r="M26" i="43"/>
  <c r="N25" i="43"/>
  <c r="M25" i="43"/>
  <c r="N24" i="43"/>
  <c r="M24" i="43"/>
  <c r="N23" i="43"/>
  <c r="M23" i="43"/>
  <c r="N22" i="43"/>
  <c r="M22" i="43"/>
  <c r="N21" i="43"/>
  <c r="M21" i="43"/>
  <c r="N20" i="43"/>
  <c r="M20" i="43"/>
  <c r="N19" i="43"/>
  <c r="M19" i="43"/>
  <c r="N18" i="43"/>
  <c r="M18" i="43"/>
  <c r="N17" i="43"/>
  <c r="M17" i="43"/>
  <c r="N16" i="43"/>
  <c r="M16" i="43"/>
  <c r="N15" i="43"/>
  <c r="M15" i="43"/>
  <c r="N14" i="43"/>
  <c r="M14" i="43"/>
  <c r="N13" i="43"/>
  <c r="M13" i="43"/>
  <c r="N12" i="43"/>
  <c r="M12" i="43"/>
  <c r="N42" i="44"/>
  <c r="M42" i="44"/>
  <c r="N41" i="44"/>
  <c r="M41" i="44"/>
  <c r="N40" i="44"/>
  <c r="M40" i="44"/>
  <c r="N39" i="44"/>
  <c r="M39" i="44"/>
  <c r="N38" i="44"/>
  <c r="M38" i="44"/>
  <c r="N37" i="44"/>
  <c r="M37" i="44"/>
  <c r="N36" i="44"/>
  <c r="M36" i="44"/>
  <c r="N35" i="44"/>
  <c r="M35" i="44"/>
  <c r="N34" i="44"/>
  <c r="M34" i="44"/>
  <c r="N33" i="44"/>
  <c r="M33" i="44"/>
  <c r="N32" i="44"/>
  <c r="M32" i="44"/>
  <c r="N31" i="44"/>
  <c r="M31" i="44"/>
  <c r="N30" i="44"/>
  <c r="M30" i="44"/>
  <c r="N29" i="44"/>
  <c r="M29" i="44"/>
  <c r="N28" i="44"/>
  <c r="M28" i="44"/>
  <c r="N27" i="44"/>
  <c r="M27" i="44"/>
  <c r="N26" i="44"/>
  <c r="M26" i="44"/>
  <c r="N25" i="44"/>
  <c r="M25" i="44"/>
  <c r="N24" i="44"/>
  <c r="M24" i="44"/>
  <c r="N23" i="44"/>
  <c r="M23" i="44"/>
  <c r="N22" i="44"/>
  <c r="M22" i="44"/>
  <c r="N21" i="44"/>
  <c r="M21" i="44"/>
  <c r="N20" i="44"/>
  <c r="M20" i="44"/>
  <c r="N19" i="44"/>
  <c r="M19" i="44"/>
  <c r="N18" i="44"/>
  <c r="M18" i="44"/>
  <c r="N17" i="44"/>
  <c r="M17" i="44"/>
  <c r="N16" i="44"/>
  <c r="M16" i="44"/>
  <c r="N15" i="44"/>
  <c r="M15" i="44"/>
  <c r="N14" i="44"/>
  <c r="M14" i="44"/>
  <c r="N13" i="44"/>
  <c r="M13" i="44"/>
  <c r="N12" i="44"/>
  <c r="M12" i="44"/>
  <c r="N42" i="53"/>
  <c r="M42" i="53"/>
  <c r="N41" i="53"/>
  <c r="M41" i="53"/>
  <c r="N40" i="53"/>
  <c r="M40" i="53"/>
  <c r="N39" i="53"/>
  <c r="M39" i="53"/>
  <c r="N38" i="53"/>
  <c r="M38" i="53"/>
  <c r="N37" i="53"/>
  <c r="M37" i="53"/>
  <c r="N36" i="53"/>
  <c r="M36" i="53"/>
  <c r="N35" i="53"/>
  <c r="M35" i="53"/>
  <c r="N34" i="53"/>
  <c r="M34" i="53"/>
  <c r="N33" i="53"/>
  <c r="M33" i="53"/>
  <c r="N32" i="53"/>
  <c r="M32" i="53"/>
  <c r="N31" i="53"/>
  <c r="M31" i="53"/>
  <c r="N30" i="53"/>
  <c r="M30" i="53"/>
  <c r="N29" i="53"/>
  <c r="M29" i="53"/>
  <c r="N28" i="53"/>
  <c r="M28" i="53"/>
  <c r="N27" i="53"/>
  <c r="M27" i="53"/>
  <c r="N26" i="53"/>
  <c r="M26" i="53"/>
  <c r="N25" i="53"/>
  <c r="M25" i="53"/>
  <c r="N24" i="53"/>
  <c r="M24" i="53"/>
  <c r="N23" i="53"/>
  <c r="M23" i="53"/>
  <c r="N22" i="53"/>
  <c r="M22" i="53"/>
  <c r="N21" i="53"/>
  <c r="M21" i="53"/>
  <c r="N20" i="53"/>
  <c r="M20" i="53"/>
  <c r="N19" i="53"/>
  <c r="M19" i="53"/>
  <c r="N18" i="53"/>
  <c r="M18" i="53"/>
  <c r="N17" i="53"/>
  <c r="M17" i="53"/>
  <c r="N16" i="53"/>
  <c r="M16" i="53"/>
  <c r="N15" i="53"/>
  <c r="M15" i="53"/>
  <c r="N14" i="53"/>
  <c r="M14" i="53"/>
  <c r="N13" i="53"/>
  <c r="M13" i="53"/>
  <c r="N12" i="53"/>
  <c r="M12" i="53"/>
  <c r="N42" i="52"/>
  <c r="M42" i="52"/>
  <c r="N41" i="52"/>
  <c r="M41" i="52"/>
  <c r="N40" i="52"/>
  <c r="M40" i="52"/>
  <c r="N39" i="52"/>
  <c r="M39" i="52"/>
  <c r="N38" i="52"/>
  <c r="M38" i="52"/>
  <c r="N37" i="52"/>
  <c r="M37" i="52"/>
  <c r="N36" i="52"/>
  <c r="M36" i="52"/>
  <c r="N35" i="52"/>
  <c r="M35" i="52"/>
  <c r="N34" i="52"/>
  <c r="M34" i="52"/>
  <c r="N33" i="52"/>
  <c r="M33" i="52"/>
  <c r="N32" i="52"/>
  <c r="M32" i="52"/>
  <c r="N31" i="52"/>
  <c r="M31" i="52"/>
  <c r="N30" i="52"/>
  <c r="M30" i="52"/>
  <c r="N29" i="52"/>
  <c r="M29" i="52"/>
  <c r="N28" i="52"/>
  <c r="M28" i="52"/>
  <c r="N27" i="52"/>
  <c r="M27" i="52"/>
  <c r="N26" i="52"/>
  <c r="M26" i="52"/>
  <c r="N25" i="52"/>
  <c r="M25" i="52"/>
  <c r="N24" i="52"/>
  <c r="M24" i="52"/>
  <c r="N23" i="52"/>
  <c r="M23" i="52"/>
  <c r="N22" i="52"/>
  <c r="M22" i="52"/>
  <c r="N21" i="52"/>
  <c r="M21" i="52"/>
  <c r="N20" i="52"/>
  <c r="M20" i="52"/>
  <c r="N19" i="52"/>
  <c r="M19" i="52"/>
  <c r="N18" i="52"/>
  <c r="M18" i="52"/>
  <c r="N17" i="52"/>
  <c r="M17" i="52"/>
  <c r="N16" i="52"/>
  <c r="M16" i="52"/>
  <c r="N15" i="52"/>
  <c r="M15" i="52"/>
  <c r="N14" i="52"/>
  <c r="M14" i="52"/>
  <c r="N13" i="52"/>
  <c r="M13" i="52"/>
  <c r="N12" i="52"/>
  <c r="M12" i="52"/>
  <c r="N42" i="51"/>
  <c r="M42" i="51"/>
  <c r="N41" i="51"/>
  <c r="M41" i="51"/>
  <c r="N40" i="51"/>
  <c r="M40" i="51"/>
  <c r="N39" i="51"/>
  <c r="M39" i="51"/>
  <c r="N38" i="51"/>
  <c r="M38" i="51"/>
  <c r="N37" i="51"/>
  <c r="M37" i="51"/>
  <c r="N36" i="51"/>
  <c r="M36" i="51"/>
  <c r="N35" i="51"/>
  <c r="M35" i="51"/>
  <c r="N34" i="51"/>
  <c r="M34" i="51"/>
  <c r="N33" i="51"/>
  <c r="M33" i="51"/>
  <c r="N32" i="51"/>
  <c r="M32" i="51"/>
  <c r="N31" i="51"/>
  <c r="M31" i="51"/>
  <c r="N30" i="51"/>
  <c r="M30" i="51"/>
  <c r="N29" i="51"/>
  <c r="M29" i="51"/>
  <c r="N28" i="51"/>
  <c r="M28" i="51"/>
  <c r="N27" i="51"/>
  <c r="M27" i="51"/>
  <c r="N26" i="51"/>
  <c r="M26" i="51"/>
  <c r="N25" i="51"/>
  <c r="M25" i="51"/>
  <c r="N24" i="51"/>
  <c r="M24" i="51"/>
  <c r="N23" i="51"/>
  <c r="M23" i="51"/>
  <c r="N22" i="51"/>
  <c r="M22" i="51"/>
  <c r="N21" i="51"/>
  <c r="M21" i="51"/>
  <c r="N20" i="51"/>
  <c r="M20" i="51"/>
  <c r="N19" i="51"/>
  <c r="M19" i="51"/>
  <c r="N18" i="51"/>
  <c r="M18" i="51"/>
  <c r="N17" i="51"/>
  <c r="M17" i="51"/>
  <c r="N16" i="51"/>
  <c r="M16" i="51"/>
  <c r="N15" i="51"/>
  <c r="M15" i="51"/>
  <c r="N14" i="51"/>
  <c r="M14" i="51"/>
  <c r="N13" i="51"/>
  <c r="M13" i="51"/>
  <c r="N12" i="51"/>
  <c r="M12" i="51"/>
  <c r="N42" i="50"/>
  <c r="M42" i="50"/>
  <c r="N41" i="50"/>
  <c r="M41" i="50"/>
  <c r="N40" i="50"/>
  <c r="M40" i="50"/>
  <c r="N39" i="50"/>
  <c r="M39" i="50"/>
  <c r="N38" i="50"/>
  <c r="M38" i="50"/>
  <c r="N37" i="50"/>
  <c r="M37" i="50"/>
  <c r="N36" i="50"/>
  <c r="M36" i="50"/>
  <c r="N35" i="50"/>
  <c r="M35" i="50"/>
  <c r="N34" i="50"/>
  <c r="M34" i="50"/>
  <c r="N33" i="50"/>
  <c r="M33" i="50"/>
  <c r="N32" i="50"/>
  <c r="M32" i="50"/>
  <c r="N31" i="50"/>
  <c r="M31" i="50"/>
  <c r="N30" i="50"/>
  <c r="M30" i="50"/>
  <c r="N29" i="50"/>
  <c r="M29" i="50"/>
  <c r="N28" i="50"/>
  <c r="M28" i="50"/>
  <c r="N27" i="50"/>
  <c r="M27" i="50"/>
  <c r="N26" i="50"/>
  <c r="M26" i="50"/>
  <c r="N25" i="50"/>
  <c r="M25" i="50"/>
  <c r="N24" i="50"/>
  <c r="M24" i="50"/>
  <c r="N23" i="50"/>
  <c r="M23" i="50"/>
  <c r="N22" i="50"/>
  <c r="M22" i="50"/>
  <c r="N21" i="50"/>
  <c r="M21" i="50"/>
  <c r="N20" i="50"/>
  <c r="M20" i="50"/>
  <c r="N19" i="50"/>
  <c r="M19" i="50"/>
  <c r="N18" i="50"/>
  <c r="M18" i="50"/>
  <c r="N17" i="50"/>
  <c r="M17" i="50"/>
  <c r="N16" i="50"/>
  <c r="M16" i="50"/>
  <c r="N15" i="50"/>
  <c r="M15" i="50"/>
  <c r="N14" i="50"/>
  <c r="M14" i="50"/>
  <c r="N13" i="50"/>
  <c r="M13" i="50"/>
  <c r="N12" i="50"/>
  <c r="M12" i="50"/>
  <c r="N42" i="49"/>
  <c r="M42" i="49"/>
  <c r="N41" i="49"/>
  <c r="M41" i="49"/>
  <c r="N40" i="49"/>
  <c r="M40" i="49"/>
  <c r="N39" i="49"/>
  <c r="M39" i="49"/>
  <c r="N38" i="49"/>
  <c r="M38" i="49"/>
  <c r="N37" i="49"/>
  <c r="M37" i="49"/>
  <c r="N36" i="49"/>
  <c r="M36" i="49"/>
  <c r="N35" i="49"/>
  <c r="M35" i="49"/>
  <c r="N34" i="49"/>
  <c r="M34" i="49"/>
  <c r="N33" i="49"/>
  <c r="M33" i="49"/>
  <c r="N32" i="49"/>
  <c r="M32" i="49"/>
  <c r="N31" i="49"/>
  <c r="M31" i="49"/>
  <c r="N30" i="49"/>
  <c r="M30" i="49"/>
  <c r="N29" i="49"/>
  <c r="M29" i="49"/>
  <c r="N28" i="49"/>
  <c r="M28" i="49"/>
  <c r="N27" i="49"/>
  <c r="M27" i="49"/>
  <c r="N26" i="49"/>
  <c r="M26" i="49"/>
  <c r="N25" i="49"/>
  <c r="M25" i="49"/>
  <c r="N24" i="49"/>
  <c r="M24" i="49"/>
  <c r="N23" i="49"/>
  <c r="M23" i="49"/>
  <c r="N22" i="49"/>
  <c r="M22" i="49"/>
  <c r="N21" i="49"/>
  <c r="M21" i="49"/>
  <c r="N20" i="49"/>
  <c r="M20" i="49"/>
  <c r="N19" i="49"/>
  <c r="M19" i="49"/>
  <c r="N18" i="49"/>
  <c r="M18" i="49"/>
  <c r="N17" i="49"/>
  <c r="M17" i="49"/>
  <c r="N16" i="49"/>
  <c r="M16" i="49"/>
  <c r="N15" i="49"/>
  <c r="M15" i="49"/>
  <c r="N14" i="49"/>
  <c r="M14" i="49"/>
  <c r="N13" i="49"/>
  <c r="M13" i="49"/>
  <c r="N12" i="49"/>
  <c r="M12" i="49"/>
  <c r="N42" i="48"/>
  <c r="M42" i="48"/>
  <c r="N41" i="48"/>
  <c r="M41" i="48"/>
  <c r="N40" i="48"/>
  <c r="M40" i="48"/>
  <c r="N39" i="48"/>
  <c r="M39" i="48"/>
  <c r="N38" i="48"/>
  <c r="M38" i="48"/>
  <c r="N37" i="48"/>
  <c r="M37" i="48"/>
  <c r="N36" i="48"/>
  <c r="M36" i="48"/>
  <c r="N35" i="48"/>
  <c r="M35" i="48"/>
  <c r="N34" i="48"/>
  <c r="M34" i="48"/>
  <c r="N33" i="48"/>
  <c r="M33" i="48"/>
  <c r="N32" i="48"/>
  <c r="M32" i="48"/>
  <c r="N31" i="48"/>
  <c r="M31" i="48"/>
  <c r="N30" i="48"/>
  <c r="M30" i="48"/>
  <c r="N29" i="48"/>
  <c r="M29" i="48"/>
  <c r="N28" i="48"/>
  <c r="M28" i="48"/>
  <c r="N27" i="48"/>
  <c r="M27" i="48"/>
  <c r="N26" i="48"/>
  <c r="M26" i="48"/>
  <c r="N25" i="48"/>
  <c r="M25" i="48"/>
  <c r="N24" i="48"/>
  <c r="M24" i="48"/>
  <c r="N23" i="48"/>
  <c r="M23" i="48"/>
  <c r="N22" i="48"/>
  <c r="M22" i="48"/>
  <c r="N21" i="48"/>
  <c r="M21" i="48"/>
  <c r="N20" i="48"/>
  <c r="M20" i="48"/>
  <c r="N19" i="48"/>
  <c r="M19" i="48"/>
  <c r="N18" i="48"/>
  <c r="M18" i="48"/>
  <c r="N17" i="48"/>
  <c r="M17" i="48"/>
  <c r="N16" i="48"/>
  <c r="M16" i="48"/>
  <c r="N15" i="48"/>
  <c r="M15" i="48"/>
  <c r="N14" i="48"/>
  <c r="M14" i="48"/>
  <c r="N13" i="48"/>
  <c r="M13" i="48"/>
  <c r="N12" i="48"/>
  <c r="M12" i="48"/>
  <c r="N42" i="47"/>
  <c r="M42" i="47"/>
  <c r="N41" i="47"/>
  <c r="M41" i="47"/>
  <c r="N40" i="47"/>
  <c r="M40" i="47"/>
  <c r="N39" i="47"/>
  <c r="M39" i="47"/>
  <c r="N38" i="47"/>
  <c r="M38" i="47"/>
  <c r="N37" i="47"/>
  <c r="M37" i="47"/>
  <c r="N36" i="47"/>
  <c r="M36" i="47"/>
  <c r="N35" i="47"/>
  <c r="M35" i="47"/>
  <c r="N34" i="47"/>
  <c r="M34" i="47"/>
  <c r="N33" i="47"/>
  <c r="M33" i="47"/>
  <c r="N32" i="47"/>
  <c r="M32" i="47"/>
  <c r="N31" i="47"/>
  <c r="M31" i="47"/>
  <c r="N30" i="47"/>
  <c r="M30" i="47"/>
  <c r="N29" i="47"/>
  <c r="M29" i="47"/>
  <c r="N28" i="47"/>
  <c r="M28" i="47"/>
  <c r="N27" i="47"/>
  <c r="M27" i="47"/>
  <c r="N26" i="47"/>
  <c r="M26" i="47"/>
  <c r="N25" i="47"/>
  <c r="M25" i="47"/>
  <c r="N24" i="47"/>
  <c r="M24" i="47"/>
  <c r="N23" i="47"/>
  <c r="M23" i="47"/>
  <c r="N22" i="47"/>
  <c r="M22" i="47"/>
  <c r="N21" i="47"/>
  <c r="M21" i="47"/>
  <c r="N20" i="47"/>
  <c r="M20" i="47"/>
  <c r="N19" i="47"/>
  <c r="M19" i="47"/>
  <c r="N18" i="47"/>
  <c r="M18" i="47"/>
  <c r="N17" i="47"/>
  <c r="M17" i="47"/>
  <c r="N16" i="47"/>
  <c r="M16" i="47"/>
  <c r="N15" i="47"/>
  <c r="M15" i="47"/>
  <c r="N14" i="47"/>
  <c r="M14" i="47"/>
  <c r="N13" i="47"/>
  <c r="M13" i="47"/>
  <c r="N12" i="47"/>
  <c r="M12" i="47"/>
  <c r="N42" i="46"/>
  <c r="M42" i="46"/>
  <c r="N41" i="46"/>
  <c r="M41" i="46"/>
  <c r="N40" i="46"/>
  <c r="M40" i="46"/>
  <c r="N39" i="46"/>
  <c r="M39" i="46"/>
  <c r="N38" i="46"/>
  <c r="M38" i="46"/>
  <c r="N37" i="46"/>
  <c r="M37" i="46"/>
  <c r="N36" i="46"/>
  <c r="M36" i="46"/>
  <c r="N35" i="46"/>
  <c r="M35" i="46"/>
  <c r="N34" i="46"/>
  <c r="M34" i="46"/>
  <c r="N33" i="46"/>
  <c r="M33" i="46"/>
  <c r="N32" i="46"/>
  <c r="M32" i="46"/>
  <c r="N31" i="46"/>
  <c r="M31" i="46"/>
  <c r="N30" i="46"/>
  <c r="M30" i="46"/>
  <c r="N29" i="46"/>
  <c r="M29" i="46"/>
  <c r="N28" i="46"/>
  <c r="M28" i="46"/>
  <c r="N27" i="46"/>
  <c r="M27" i="46"/>
  <c r="N26" i="46"/>
  <c r="M26" i="46"/>
  <c r="N25" i="46"/>
  <c r="M25" i="46"/>
  <c r="N24" i="46"/>
  <c r="M24" i="46"/>
  <c r="N23" i="46"/>
  <c r="M23" i="46"/>
  <c r="N22" i="46"/>
  <c r="M22" i="46"/>
  <c r="N21" i="46"/>
  <c r="M21" i="46"/>
  <c r="N20" i="46"/>
  <c r="M20" i="46"/>
  <c r="N19" i="46"/>
  <c r="M19" i="46"/>
  <c r="N18" i="46"/>
  <c r="M18" i="46"/>
  <c r="N17" i="46"/>
  <c r="M17" i="46"/>
  <c r="N16" i="46"/>
  <c r="M16" i="46"/>
  <c r="N15" i="46"/>
  <c r="M15" i="46"/>
  <c r="N14" i="46"/>
  <c r="M14" i="46"/>
  <c r="N13" i="46"/>
  <c r="M13" i="46"/>
  <c r="N12" i="46"/>
  <c r="M12" i="46"/>
  <c r="N42" i="45"/>
  <c r="M42" i="45"/>
  <c r="N41" i="45"/>
  <c r="M41" i="45"/>
  <c r="N40" i="45"/>
  <c r="M40" i="45"/>
  <c r="N39" i="45"/>
  <c r="M39" i="45"/>
  <c r="N38" i="45"/>
  <c r="M38" i="45"/>
  <c r="N37" i="45"/>
  <c r="M37" i="45"/>
  <c r="N36" i="45"/>
  <c r="M36" i="45"/>
  <c r="N35" i="45"/>
  <c r="M35" i="45"/>
  <c r="N34" i="45"/>
  <c r="M34" i="45"/>
  <c r="N33" i="45"/>
  <c r="M33" i="45"/>
  <c r="N32" i="45"/>
  <c r="M32" i="45"/>
  <c r="N31" i="45"/>
  <c r="M31" i="45"/>
  <c r="N30" i="45"/>
  <c r="M30" i="45"/>
  <c r="N29" i="45"/>
  <c r="M29" i="45"/>
  <c r="N28" i="45"/>
  <c r="M28" i="45"/>
  <c r="N27" i="45"/>
  <c r="M27" i="45"/>
  <c r="N26" i="45"/>
  <c r="M26" i="45"/>
  <c r="N25" i="45"/>
  <c r="M25" i="45"/>
  <c r="N24" i="45"/>
  <c r="M24" i="45"/>
  <c r="N23" i="45"/>
  <c r="M23" i="45"/>
  <c r="N22" i="45"/>
  <c r="M22" i="45"/>
  <c r="N21" i="45"/>
  <c r="M21" i="45"/>
  <c r="N20" i="45"/>
  <c r="M20" i="45"/>
  <c r="N19" i="45"/>
  <c r="M19" i="45"/>
  <c r="N18" i="45"/>
  <c r="M18" i="45"/>
  <c r="N17" i="45"/>
  <c r="M17" i="45"/>
  <c r="N16" i="45"/>
  <c r="M16" i="45"/>
  <c r="N15" i="45"/>
  <c r="M15" i="45"/>
  <c r="N14" i="45"/>
  <c r="M14" i="45"/>
  <c r="N13" i="45"/>
  <c r="M13" i="45"/>
  <c r="N12" i="45"/>
  <c r="M12" i="45"/>
  <c r="N42" i="54"/>
  <c r="M42" i="54"/>
  <c r="N41" i="54"/>
  <c r="M41" i="54"/>
  <c r="N40" i="54"/>
  <c r="M40" i="54"/>
  <c r="N39" i="54"/>
  <c r="M39" i="54"/>
  <c r="N38" i="54"/>
  <c r="M38" i="54"/>
  <c r="N37" i="54"/>
  <c r="M37" i="54"/>
  <c r="N36" i="54"/>
  <c r="M36" i="54"/>
  <c r="N35" i="54"/>
  <c r="M35" i="54"/>
  <c r="N34" i="54"/>
  <c r="M34" i="54"/>
  <c r="N33" i="54"/>
  <c r="M33" i="54"/>
  <c r="N32" i="54"/>
  <c r="M32" i="54"/>
  <c r="N31" i="54"/>
  <c r="M31" i="54"/>
  <c r="N30" i="54"/>
  <c r="M30" i="54"/>
  <c r="N29" i="54"/>
  <c r="M29" i="54"/>
  <c r="N28" i="54"/>
  <c r="M28" i="54"/>
  <c r="N27" i="54"/>
  <c r="M27" i="54"/>
  <c r="N26" i="54"/>
  <c r="M26" i="54"/>
  <c r="N25" i="54"/>
  <c r="M25" i="54"/>
  <c r="N24" i="54"/>
  <c r="M24" i="54"/>
  <c r="N23" i="54"/>
  <c r="M23" i="54"/>
  <c r="N22" i="54"/>
  <c r="M22" i="54"/>
  <c r="N21" i="54"/>
  <c r="M21" i="54"/>
  <c r="N20" i="54"/>
  <c r="M20" i="54"/>
  <c r="N19" i="54"/>
  <c r="M19" i="54"/>
  <c r="N18" i="54"/>
  <c r="M18" i="54"/>
  <c r="N17" i="54"/>
  <c r="M17" i="54"/>
  <c r="N16" i="54"/>
  <c r="M16" i="54"/>
  <c r="N15" i="54"/>
  <c r="M15" i="54"/>
  <c r="N14" i="54"/>
  <c r="M14" i="54"/>
  <c r="N13" i="54"/>
  <c r="M13" i="54"/>
  <c r="N12" i="54"/>
  <c r="M12" i="54"/>
  <c r="N42" i="1"/>
  <c r="M42" i="1"/>
  <c r="N41" i="1"/>
  <c r="M41" i="1"/>
  <c r="N40" i="1"/>
  <c r="M40" i="1"/>
  <c r="N39" i="1"/>
  <c r="M39" i="1"/>
  <c r="N38" i="1"/>
  <c r="M38" i="1"/>
  <c r="N37" i="1"/>
  <c r="M37" i="1"/>
  <c r="N36" i="1"/>
  <c r="M36" i="1"/>
  <c r="N35" i="1"/>
  <c r="M35" i="1"/>
  <c r="N34" i="1"/>
  <c r="M34" i="1"/>
  <c r="N33" i="1"/>
  <c r="M33" i="1"/>
  <c r="N32" i="1"/>
  <c r="M32" i="1"/>
  <c r="N31" i="1"/>
  <c r="M31" i="1"/>
  <c r="N30" i="1"/>
  <c r="M30" i="1"/>
  <c r="N29" i="1"/>
  <c r="M29" i="1"/>
  <c r="N28" i="1"/>
  <c r="M28" i="1"/>
  <c r="N27" i="1"/>
  <c r="M27" i="1"/>
  <c r="N26" i="1"/>
  <c r="M26" i="1"/>
  <c r="N25" i="1"/>
  <c r="M25" i="1"/>
  <c r="N24" i="1"/>
  <c r="M24" i="1"/>
  <c r="N23" i="1"/>
  <c r="M23" i="1"/>
  <c r="N22" i="1"/>
  <c r="M22" i="1"/>
  <c r="N21" i="1"/>
  <c r="M21" i="1"/>
  <c r="N20" i="1"/>
  <c r="M20" i="1"/>
  <c r="N19" i="1"/>
  <c r="M19" i="1"/>
  <c r="N18" i="1"/>
  <c r="M18" i="1"/>
  <c r="N17" i="1"/>
  <c r="M17" i="1"/>
  <c r="N16" i="1"/>
  <c r="M16" i="1"/>
  <c r="N15" i="1"/>
  <c r="M15" i="1"/>
  <c r="N14" i="1"/>
  <c r="M14" i="1"/>
  <c r="N13" i="1"/>
  <c r="M13" i="1"/>
  <c r="N12" i="1"/>
  <c r="M12" i="1"/>
  <c r="M13" i="55"/>
  <c r="N13" i="55"/>
  <c r="M14" i="55"/>
  <c r="N14" i="55"/>
  <c r="M15" i="55"/>
  <c r="N15" i="55"/>
  <c r="M16" i="55"/>
  <c r="N16" i="55"/>
  <c r="M17" i="55"/>
  <c r="N17" i="55"/>
  <c r="M18" i="55"/>
  <c r="N18" i="55"/>
  <c r="M19" i="55"/>
  <c r="N19" i="55"/>
  <c r="M20" i="55"/>
  <c r="N20" i="55"/>
  <c r="M21" i="55"/>
  <c r="N21" i="55"/>
  <c r="M22" i="55"/>
  <c r="N22" i="55"/>
  <c r="M23" i="55"/>
  <c r="N23" i="55"/>
  <c r="M24" i="55"/>
  <c r="N24" i="55"/>
  <c r="M25" i="55"/>
  <c r="N25" i="55"/>
  <c r="M26" i="55"/>
  <c r="N26" i="55"/>
  <c r="M27" i="55"/>
  <c r="N27" i="55"/>
  <c r="M28" i="55"/>
  <c r="N28" i="55"/>
  <c r="M29" i="55"/>
  <c r="N29" i="55"/>
  <c r="M30" i="55"/>
  <c r="N30" i="55"/>
  <c r="M31" i="55"/>
  <c r="N31" i="55"/>
  <c r="M32" i="55"/>
  <c r="N32" i="55"/>
  <c r="M33" i="55"/>
  <c r="N33" i="55"/>
  <c r="M34" i="55"/>
  <c r="N34" i="55"/>
  <c r="M35" i="55"/>
  <c r="N35" i="55"/>
  <c r="M36" i="55"/>
  <c r="N36" i="55"/>
  <c r="M37" i="55"/>
  <c r="N37" i="55"/>
  <c r="M38" i="55"/>
  <c r="N38" i="55"/>
  <c r="M39" i="55"/>
  <c r="N39" i="55"/>
  <c r="M40" i="55"/>
  <c r="N40" i="55"/>
  <c r="M41" i="55"/>
  <c r="N41" i="55"/>
  <c r="M42" i="55"/>
  <c r="N42" i="55"/>
  <c r="N12" i="55"/>
  <c r="M12" i="55"/>
  <c r="K1" i="43"/>
  <c r="K1" i="1"/>
  <c r="C40" i="1"/>
  <c r="C41" i="1" s="1"/>
  <c r="C42" i="1" s="1"/>
  <c r="C39" i="43"/>
  <c r="C40" i="43" s="1"/>
  <c r="C41" i="43" s="1"/>
  <c r="C42" i="43" s="1"/>
  <c r="H7" i="1" l="1"/>
  <c r="H5" i="1"/>
  <c r="C5" i="1"/>
  <c r="C7" i="1"/>
  <c r="H7" i="55"/>
  <c r="C7" i="55"/>
  <c r="H7" i="54"/>
  <c r="C7" i="54"/>
  <c r="H7" i="45"/>
  <c r="C7" i="45"/>
  <c r="H7" i="46"/>
  <c r="C7" i="46"/>
  <c r="H7" i="47"/>
  <c r="C7" i="47"/>
  <c r="H7" i="48"/>
  <c r="C7" i="48"/>
  <c r="H7" i="49"/>
  <c r="C7" i="49"/>
  <c r="H7" i="50"/>
  <c r="C7" i="50"/>
  <c r="H7" i="51"/>
  <c r="C7" i="51"/>
  <c r="H7" i="52"/>
  <c r="C7" i="52"/>
  <c r="H7" i="53"/>
  <c r="C7" i="53"/>
  <c r="H7" i="43"/>
  <c r="C7" i="43"/>
  <c r="H7" i="44"/>
  <c r="C7" i="44"/>
  <c r="P7" i="55" l="1"/>
  <c r="P7" i="54"/>
  <c r="P7" i="45"/>
  <c r="P7" i="46"/>
  <c r="C35" i="46" s="1"/>
  <c r="B35" i="46" s="1"/>
  <c r="P7" i="47"/>
  <c r="P7" i="48"/>
  <c r="K1" i="48" s="1"/>
  <c r="P7" i="49"/>
  <c r="P7" i="50"/>
  <c r="P7" i="51"/>
  <c r="P7" i="52"/>
  <c r="P7" i="53"/>
  <c r="L42" i="55"/>
  <c r="I42" i="55"/>
  <c r="F42" i="55"/>
  <c r="L41" i="55"/>
  <c r="I41" i="55"/>
  <c r="F41" i="55"/>
  <c r="L40" i="55"/>
  <c r="I40" i="55"/>
  <c r="F40" i="55"/>
  <c r="L39" i="55"/>
  <c r="I39" i="55"/>
  <c r="F39" i="55"/>
  <c r="L38" i="55"/>
  <c r="I38" i="55"/>
  <c r="F38" i="55"/>
  <c r="L37" i="55"/>
  <c r="I37" i="55"/>
  <c r="F37" i="55"/>
  <c r="L36" i="55"/>
  <c r="I36" i="55"/>
  <c r="F36" i="55"/>
  <c r="L35" i="55"/>
  <c r="I35" i="55"/>
  <c r="F35" i="55"/>
  <c r="L34" i="55"/>
  <c r="I34" i="55"/>
  <c r="F34" i="55"/>
  <c r="L33" i="55"/>
  <c r="I33" i="55"/>
  <c r="F33" i="55"/>
  <c r="L32" i="55"/>
  <c r="I32" i="55"/>
  <c r="F32" i="55"/>
  <c r="L31" i="55"/>
  <c r="I31" i="55"/>
  <c r="F31" i="55"/>
  <c r="L30" i="55"/>
  <c r="I30" i="55"/>
  <c r="F30" i="55"/>
  <c r="L29" i="55"/>
  <c r="I29" i="55"/>
  <c r="F29" i="55"/>
  <c r="L28" i="55"/>
  <c r="I28" i="55"/>
  <c r="F28" i="55"/>
  <c r="L27" i="55"/>
  <c r="I27" i="55"/>
  <c r="F27" i="55"/>
  <c r="L26" i="55"/>
  <c r="I26" i="55"/>
  <c r="F26" i="55"/>
  <c r="L25" i="55"/>
  <c r="I25" i="55"/>
  <c r="F25" i="55"/>
  <c r="L24" i="55"/>
  <c r="I24" i="55"/>
  <c r="F24" i="55"/>
  <c r="L23" i="55"/>
  <c r="I23" i="55"/>
  <c r="F23" i="55"/>
  <c r="L22" i="55"/>
  <c r="I22" i="55"/>
  <c r="F22" i="55"/>
  <c r="L21" i="55"/>
  <c r="I21" i="55"/>
  <c r="F21" i="55"/>
  <c r="L20" i="55"/>
  <c r="I20" i="55"/>
  <c r="F20" i="55"/>
  <c r="L19" i="55"/>
  <c r="I19" i="55"/>
  <c r="F19" i="55"/>
  <c r="L18" i="55"/>
  <c r="I18" i="55"/>
  <c r="F18" i="55"/>
  <c r="L17" i="55"/>
  <c r="I17" i="55"/>
  <c r="F17" i="55"/>
  <c r="L16" i="55"/>
  <c r="I16" i="55"/>
  <c r="F16" i="55"/>
  <c r="L15" i="55"/>
  <c r="I15" i="55"/>
  <c r="F15" i="55"/>
  <c r="L14" i="55"/>
  <c r="I14" i="55"/>
  <c r="F14" i="55"/>
  <c r="L13" i="55"/>
  <c r="I13" i="55"/>
  <c r="F13" i="55"/>
  <c r="L12" i="55"/>
  <c r="I12" i="55"/>
  <c r="F12" i="55"/>
  <c r="H5" i="55"/>
  <c r="C5" i="55"/>
  <c r="L42" i="54"/>
  <c r="I42" i="54"/>
  <c r="F42" i="54"/>
  <c r="L41" i="54"/>
  <c r="I41" i="54"/>
  <c r="F41" i="54"/>
  <c r="L40" i="54"/>
  <c r="I40" i="54"/>
  <c r="F40" i="54"/>
  <c r="L39" i="54"/>
  <c r="I39" i="54"/>
  <c r="F39" i="54"/>
  <c r="L38" i="54"/>
  <c r="I38" i="54"/>
  <c r="F38" i="54"/>
  <c r="L37" i="54"/>
  <c r="I37" i="54"/>
  <c r="F37" i="54"/>
  <c r="L36" i="54"/>
  <c r="I36" i="54"/>
  <c r="F36" i="54"/>
  <c r="L35" i="54"/>
  <c r="I35" i="54"/>
  <c r="F35" i="54"/>
  <c r="L34" i="54"/>
  <c r="I34" i="54"/>
  <c r="F34" i="54"/>
  <c r="L33" i="54"/>
  <c r="I33" i="54"/>
  <c r="F33" i="54"/>
  <c r="L32" i="54"/>
  <c r="I32" i="54"/>
  <c r="F32" i="54"/>
  <c r="L31" i="54"/>
  <c r="I31" i="54"/>
  <c r="F31" i="54"/>
  <c r="L30" i="54"/>
  <c r="I30" i="54"/>
  <c r="F30" i="54"/>
  <c r="L29" i="54"/>
  <c r="I29" i="54"/>
  <c r="F29" i="54"/>
  <c r="L28" i="54"/>
  <c r="I28" i="54"/>
  <c r="F28" i="54"/>
  <c r="L27" i="54"/>
  <c r="I27" i="54"/>
  <c r="F27" i="54"/>
  <c r="L26" i="54"/>
  <c r="I26" i="54"/>
  <c r="F26" i="54"/>
  <c r="L25" i="54"/>
  <c r="I25" i="54"/>
  <c r="F25" i="54"/>
  <c r="L24" i="54"/>
  <c r="I24" i="54"/>
  <c r="F24" i="54"/>
  <c r="L23" i="54"/>
  <c r="I23" i="54"/>
  <c r="F23" i="54"/>
  <c r="L22" i="54"/>
  <c r="I22" i="54"/>
  <c r="F22" i="54"/>
  <c r="L21" i="54"/>
  <c r="I21" i="54"/>
  <c r="F21" i="54"/>
  <c r="L20" i="54"/>
  <c r="I20" i="54"/>
  <c r="F20" i="54"/>
  <c r="L19" i="54"/>
  <c r="I19" i="54"/>
  <c r="F19" i="54"/>
  <c r="L18" i="54"/>
  <c r="I18" i="54"/>
  <c r="F18" i="54"/>
  <c r="L17" i="54"/>
  <c r="I17" i="54"/>
  <c r="F17" i="54"/>
  <c r="L16" i="54"/>
  <c r="I16" i="54"/>
  <c r="F16" i="54"/>
  <c r="L15" i="54"/>
  <c r="I15" i="54"/>
  <c r="F15" i="54"/>
  <c r="L14" i="54"/>
  <c r="I14" i="54"/>
  <c r="F14" i="54"/>
  <c r="L13" i="54"/>
  <c r="I13" i="54"/>
  <c r="F13" i="54"/>
  <c r="L12" i="54"/>
  <c r="I12" i="54"/>
  <c r="F12" i="54"/>
  <c r="H5" i="54"/>
  <c r="C5" i="54"/>
  <c r="L42" i="53"/>
  <c r="I42" i="53"/>
  <c r="F42" i="53"/>
  <c r="L41" i="53"/>
  <c r="I41" i="53"/>
  <c r="F41" i="53"/>
  <c r="L40" i="53"/>
  <c r="I40" i="53"/>
  <c r="F40" i="53"/>
  <c r="L39" i="53"/>
  <c r="I39" i="53"/>
  <c r="F39" i="53"/>
  <c r="L38" i="53"/>
  <c r="I38" i="53"/>
  <c r="F38" i="53"/>
  <c r="L37" i="53"/>
  <c r="I37" i="53"/>
  <c r="F37" i="53"/>
  <c r="L36" i="53"/>
  <c r="I36" i="53"/>
  <c r="F36" i="53"/>
  <c r="L35" i="53"/>
  <c r="I35" i="53"/>
  <c r="F35" i="53"/>
  <c r="L34" i="53"/>
  <c r="I34" i="53"/>
  <c r="F34" i="53"/>
  <c r="L33" i="53"/>
  <c r="I33" i="53"/>
  <c r="F33" i="53"/>
  <c r="L32" i="53"/>
  <c r="I32" i="53"/>
  <c r="F32" i="53"/>
  <c r="L31" i="53"/>
  <c r="I31" i="53"/>
  <c r="F31" i="53"/>
  <c r="L30" i="53"/>
  <c r="I30" i="53"/>
  <c r="F30" i="53"/>
  <c r="L29" i="53"/>
  <c r="I29" i="53"/>
  <c r="F29" i="53"/>
  <c r="L28" i="53"/>
  <c r="I28" i="53"/>
  <c r="F28" i="53"/>
  <c r="L27" i="53"/>
  <c r="I27" i="53"/>
  <c r="F27" i="53"/>
  <c r="L26" i="53"/>
  <c r="I26" i="53"/>
  <c r="F26" i="53"/>
  <c r="L25" i="53"/>
  <c r="I25" i="53"/>
  <c r="F25" i="53"/>
  <c r="L24" i="53"/>
  <c r="I24" i="53"/>
  <c r="F24" i="53"/>
  <c r="L23" i="53"/>
  <c r="I23" i="53"/>
  <c r="F23" i="53"/>
  <c r="L22" i="53"/>
  <c r="I22" i="53"/>
  <c r="F22" i="53"/>
  <c r="L21" i="53"/>
  <c r="I21" i="53"/>
  <c r="F21" i="53"/>
  <c r="L20" i="53"/>
  <c r="I20" i="53"/>
  <c r="F20" i="53"/>
  <c r="L19" i="53"/>
  <c r="I19" i="53"/>
  <c r="F19" i="53"/>
  <c r="L18" i="53"/>
  <c r="I18" i="53"/>
  <c r="F18" i="53"/>
  <c r="L17" i="53"/>
  <c r="I17" i="53"/>
  <c r="F17" i="53"/>
  <c r="L16" i="53"/>
  <c r="I16" i="53"/>
  <c r="F16" i="53"/>
  <c r="L15" i="53"/>
  <c r="I15" i="53"/>
  <c r="F15" i="53"/>
  <c r="L14" i="53"/>
  <c r="I14" i="53"/>
  <c r="F14" i="53"/>
  <c r="L13" i="53"/>
  <c r="I13" i="53"/>
  <c r="F13" i="53"/>
  <c r="L12" i="53"/>
  <c r="I12" i="53"/>
  <c r="F12" i="53"/>
  <c r="H5" i="53"/>
  <c r="C5" i="53"/>
  <c r="L42" i="52"/>
  <c r="I42" i="52"/>
  <c r="F42" i="52"/>
  <c r="L41" i="52"/>
  <c r="I41" i="52"/>
  <c r="F41" i="52"/>
  <c r="L40" i="52"/>
  <c r="I40" i="52"/>
  <c r="F40" i="52"/>
  <c r="L39" i="52"/>
  <c r="I39" i="52"/>
  <c r="F39" i="52"/>
  <c r="L38" i="52"/>
  <c r="I38" i="52"/>
  <c r="F38" i="52"/>
  <c r="L37" i="52"/>
  <c r="I37" i="52"/>
  <c r="F37" i="52"/>
  <c r="L36" i="52"/>
  <c r="I36" i="52"/>
  <c r="F36" i="52"/>
  <c r="L35" i="52"/>
  <c r="I35" i="52"/>
  <c r="F35" i="52"/>
  <c r="L34" i="52"/>
  <c r="I34" i="52"/>
  <c r="F34" i="52"/>
  <c r="L33" i="52"/>
  <c r="I33" i="52"/>
  <c r="F33" i="52"/>
  <c r="L32" i="52"/>
  <c r="I32" i="52"/>
  <c r="F32" i="52"/>
  <c r="L31" i="52"/>
  <c r="I31" i="52"/>
  <c r="F31" i="52"/>
  <c r="L30" i="52"/>
  <c r="I30" i="52"/>
  <c r="F30" i="52"/>
  <c r="L29" i="52"/>
  <c r="I29" i="52"/>
  <c r="F29" i="52"/>
  <c r="L28" i="52"/>
  <c r="I28" i="52"/>
  <c r="F28" i="52"/>
  <c r="L27" i="52"/>
  <c r="I27" i="52"/>
  <c r="F27" i="52"/>
  <c r="L26" i="52"/>
  <c r="I26" i="52"/>
  <c r="F26" i="52"/>
  <c r="L25" i="52"/>
  <c r="I25" i="52"/>
  <c r="F25" i="52"/>
  <c r="L24" i="52"/>
  <c r="I24" i="52"/>
  <c r="F24" i="52"/>
  <c r="L23" i="52"/>
  <c r="I23" i="52"/>
  <c r="F23" i="52"/>
  <c r="L22" i="52"/>
  <c r="I22" i="52"/>
  <c r="F22" i="52"/>
  <c r="L21" i="52"/>
  <c r="I21" i="52"/>
  <c r="F21" i="52"/>
  <c r="L20" i="52"/>
  <c r="I20" i="52"/>
  <c r="F20" i="52"/>
  <c r="L19" i="52"/>
  <c r="I19" i="52"/>
  <c r="F19" i="52"/>
  <c r="L18" i="52"/>
  <c r="I18" i="52"/>
  <c r="F18" i="52"/>
  <c r="L17" i="52"/>
  <c r="I17" i="52"/>
  <c r="F17" i="52"/>
  <c r="L16" i="52"/>
  <c r="I16" i="52"/>
  <c r="F16" i="52"/>
  <c r="L15" i="52"/>
  <c r="I15" i="52"/>
  <c r="F15" i="52"/>
  <c r="L14" i="52"/>
  <c r="I14" i="52"/>
  <c r="F14" i="52"/>
  <c r="L13" i="52"/>
  <c r="I13" i="52"/>
  <c r="F13" i="52"/>
  <c r="L12" i="52"/>
  <c r="I12" i="52"/>
  <c r="F12" i="52"/>
  <c r="H5" i="52"/>
  <c r="C5" i="52"/>
  <c r="L42" i="51"/>
  <c r="I42" i="51"/>
  <c r="F42" i="51"/>
  <c r="L41" i="51"/>
  <c r="I41" i="51"/>
  <c r="F41" i="51"/>
  <c r="L40" i="51"/>
  <c r="I40" i="51"/>
  <c r="F40" i="51"/>
  <c r="L39" i="51"/>
  <c r="I39" i="51"/>
  <c r="F39" i="51"/>
  <c r="L38" i="51"/>
  <c r="I38" i="51"/>
  <c r="F38" i="51"/>
  <c r="L37" i="51"/>
  <c r="I37" i="51"/>
  <c r="F37" i="51"/>
  <c r="L36" i="51"/>
  <c r="I36" i="51"/>
  <c r="F36" i="51"/>
  <c r="L35" i="51"/>
  <c r="I35" i="51"/>
  <c r="F35" i="51"/>
  <c r="L34" i="51"/>
  <c r="I34" i="51"/>
  <c r="F34" i="51"/>
  <c r="L33" i="51"/>
  <c r="I33" i="51"/>
  <c r="F33" i="51"/>
  <c r="L32" i="51"/>
  <c r="I32" i="51"/>
  <c r="F32" i="51"/>
  <c r="L31" i="51"/>
  <c r="I31" i="51"/>
  <c r="F31" i="51"/>
  <c r="L30" i="51"/>
  <c r="I30" i="51"/>
  <c r="F30" i="51"/>
  <c r="L29" i="51"/>
  <c r="I29" i="51"/>
  <c r="F29" i="51"/>
  <c r="L28" i="51"/>
  <c r="I28" i="51"/>
  <c r="F28" i="51"/>
  <c r="L27" i="51"/>
  <c r="I27" i="51"/>
  <c r="F27" i="51"/>
  <c r="L26" i="51"/>
  <c r="I26" i="51"/>
  <c r="F26" i="51"/>
  <c r="L25" i="51"/>
  <c r="I25" i="51"/>
  <c r="F25" i="51"/>
  <c r="L24" i="51"/>
  <c r="I24" i="51"/>
  <c r="F24" i="51"/>
  <c r="L23" i="51"/>
  <c r="I23" i="51"/>
  <c r="F23" i="51"/>
  <c r="L22" i="51"/>
  <c r="I22" i="51"/>
  <c r="F22" i="51"/>
  <c r="L21" i="51"/>
  <c r="I21" i="51"/>
  <c r="F21" i="51"/>
  <c r="L20" i="51"/>
  <c r="I20" i="51"/>
  <c r="F20" i="51"/>
  <c r="L19" i="51"/>
  <c r="I19" i="51"/>
  <c r="F19" i="51"/>
  <c r="L18" i="51"/>
  <c r="I18" i="51"/>
  <c r="F18" i="51"/>
  <c r="L17" i="51"/>
  <c r="I17" i="51"/>
  <c r="F17" i="51"/>
  <c r="L16" i="51"/>
  <c r="I16" i="51"/>
  <c r="F16" i="51"/>
  <c r="L15" i="51"/>
  <c r="I15" i="51"/>
  <c r="F15" i="51"/>
  <c r="L14" i="51"/>
  <c r="I14" i="51"/>
  <c r="F14" i="51"/>
  <c r="L13" i="51"/>
  <c r="I13" i="51"/>
  <c r="F13" i="51"/>
  <c r="L12" i="51"/>
  <c r="I12" i="51"/>
  <c r="F12" i="51"/>
  <c r="H5" i="51"/>
  <c r="C5" i="51"/>
  <c r="L42" i="50"/>
  <c r="I42" i="50"/>
  <c r="F42" i="50"/>
  <c r="L41" i="50"/>
  <c r="I41" i="50"/>
  <c r="F41" i="50"/>
  <c r="L40" i="50"/>
  <c r="I40" i="50"/>
  <c r="F40" i="50"/>
  <c r="L39" i="50"/>
  <c r="I39" i="50"/>
  <c r="F39" i="50"/>
  <c r="L38" i="50"/>
  <c r="I38" i="50"/>
  <c r="F38" i="50"/>
  <c r="L37" i="50"/>
  <c r="I37" i="50"/>
  <c r="F37" i="50"/>
  <c r="L36" i="50"/>
  <c r="I36" i="50"/>
  <c r="F36" i="50"/>
  <c r="L35" i="50"/>
  <c r="I35" i="50"/>
  <c r="F35" i="50"/>
  <c r="L34" i="50"/>
  <c r="I34" i="50"/>
  <c r="F34" i="50"/>
  <c r="L33" i="50"/>
  <c r="I33" i="50"/>
  <c r="F33" i="50"/>
  <c r="L32" i="50"/>
  <c r="I32" i="50"/>
  <c r="F32" i="50"/>
  <c r="L31" i="50"/>
  <c r="I31" i="50"/>
  <c r="F31" i="50"/>
  <c r="L30" i="50"/>
  <c r="I30" i="50"/>
  <c r="F30" i="50"/>
  <c r="L29" i="50"/>
  <c r="I29" i="50"/>
  <c r="F29" i="50"/>
  <c r="L28" i="50"/>
  <c r="I28" i="50"/>
  <c r="F28" i="50"/>
  <c r="L27" i="50"/>
  <c r="I27" i="50"/>
  <c r="F27" i="50"/>
  <c r="L26" i="50"/>
  <c r="I26" i="50"/>
  <c r="F26" i="50"/>
  <c r="L25" i="50"/>
  <c r="I25" i="50"/>
  <c r="F25" i="50"/>
  <c r="L24" i="50"/>
  <c r="I24" i="50"/>
  <c r="F24" i="50"/>
  <c r="L23" i="50"/>
  <c r="I23" i="50"/>
  <c r="F23" i="50"/>
  <c r="L22" i="50"/>
  <c r="I22" i="50"/>
  <c r="F22" i="50"/>
  <c r="L21" i="50"/>
  <c r="I21" i="50"/>
  <c r="F21" i="50"/>
  <c r="L20" i="50"/>
  <c r="I20" i="50"/>
  <c r="F20" i="50"/>
  <c r="L19" i="50"/>
  <c r="I19" i="50"/>
  <c r="F19" i="50"/>
  <c r="L18" i="50"/>
  <c r="I18" i="50"/>
  <c r="F18" i="50"/>
  <c r="L17" i="50"/>
  <c r="I17" i="50"/>
  <c r="F17" i="50"/>
  <c r="L16" i="50"/>
  <c r="I16" i="50"/>
  <c r="F16" i="50"/>
  <c r="L15" i="50"/>
  <c r="I15" i="50"/>
  <c r="F15" i="50"/>
  <c r="L14" i="50"/>
  <c r="I14" i="50"/>
  <c r="F14" i="50"/>
  <c r="L13" i="50"/>
  <c r="I13" i="50"/>
  <c r="F13" i="50"/>
  <c r="L12" i="50"/>
  <c r="I12" i="50"/>
  <c r="F12" i="50"/>
  <c r="H5" i="50"/>
  <c r="C5" i="50"/>
  <c r="L42" i="49"/>
  <c r="I42" i="49"/>
  <c r="F42" i="49"/>
  <c r="L41" i="49"/>
  <c r="I41" i="49"/>
  <c r="F41" i="49"/>
  <c r="L40" i="49"/>
  <c r="I40" i="49"/>
  <c r="F40" i="49"/>
  <c r="L39" i="49"/>
  <c r="I39" i="49"/>
  <c r="F39" i="49"/>
  <c r="L38" i="49"/>
  <c r="I38" i="49"/>
  <c r="F38" i="49"/>
  <c r="L37" i="49"/>
  <c r="I37" i="49"/>
  <c r="F37" i="49"/>
  <c r="L36" i="49"/>
  <c r="I36" i="49"/>
  <c r="F36" i="49"/>
  <c r="L35" i="49"/>
  <c r="I35" i="49"/>
  <c r="F35" i="49"/>
  <c r="L34" i="49"/>
  <c r="I34" i="49"/>
  <c r="F34" i="49"/>
  <c r="L33" i="49"/>
  <c r="I33" i="49"/>
  <c r="F33" i="49"/>
  <c r="L32" i="49"/>
  <c r="I32" i="49"/>
  <c r="F32" i="49"/>
  <c r="L31" i="49"/>
  <c r="I31" i="49"/>
  <c r="F31" i="49"/>
  <c r="L30" i="49"/>
  <c r="I30" i="49"/>
  <c r="F30" i="49"/>
  <c r="L29" i="49"/>
  <c r="I29" i="49"/>
  <c r="F29" i="49"/>
  <c r="L28" i="49"/>
  <c r="I28" i="49"/>
  <c r="F28" i="49"/>
  <c r="L27" i="49"/>
  <c r="I27" i="49"/>
  <c r="F27" i="49"/>
  <c r="L26" i="49"/>
  <c r="I26" i="49"/>
  <c r="F26" i="49"/>
  <c r="L25" i="49"/>
  <c r="I25" i="49"/>
  <c r="F25" i="49"/>
  <c r="L24" i="49"/>
  <c r="I24" i="49"/>
  <c r="F24" i="49"/>
  <c r="L23" i="49"/>
  <c r="I23" i="49"/>
  <c r="F23" i="49"/>
  <c r="L22" i="49"/>
  <c r="I22" i="49"/>
  <c r="F22" i="49"/>
  <c r="L21" i="49"/>
  <c r="I21" i="49"/>
  <c r="F21" i="49"/>
  <c r="L20" i="49"/>
  <c r="I20" i="49"/>
  <c r="F20" i="49"/>
  <c r="L19" i="49"/>
  <c r="I19" i="49"/>
  <c r="F19" i="49"/>
  <c r="L18" i="49"/>
  <c r="I18" i="49"/>
  <c r="F18" i="49"/>
  <c r="L17" i="49"/>
  <c r="I17" i="49"/>
  <c r="F17" i="49"/>
  <c r="L16" i="49"/>
  <c r="I16" i="49"/>
  <c r="F16" i="49"/>
  <c r="L15" i="49"/>
  <c r="I15" i="49"/>
  <c r="F15" i="49"/>
  <c r="L14" i="49"/>
  <c r="I14" i="49"/>
  <c r="F14" i="49"/>
  <c r="L13" i="49"/>
  <c r="I13" i="49"/>
  <c r="F13" i="49"/>
  <c r="L12" i="49"/>
  <c r="I12" i="49"/>
  <c r="F12" i="49"/>
  <c r="H5" i="49"/>
  <c r="C5" i="49"/>
  <c r="L42" i="48"/>
  <c r="I42" i="48"/>
  <c r="F42" i="48"/>
  <c r="L41" i="48"/>
  <c r="I41" i="48"/>
  <c r="F41" i="48"/>
  <c r="L40" i="48"/>
  <c r="I40" i="48"/>
  <c r="F40" i="48"/>
  <c r="L39" i="48"/>
  <c r="I39" i="48"/>
  <c r="F39" i="48"/>
  <c r="L38" i="48"/>
  <c r="I38" i="48"/>
  <c r="F38" i="48"/>
  <c r="L37" i="48"/>
  <c r="I37" i="48"/>
  <c r="F37" i="48"/>
  <c r="L36" i="48"/>
  <c r="I36" i="48"/>
  <c r="F36" i="48"/>
  <c r="L35" i="48"/>
  <c r="I35" i="48"/>
  <c r="F35" i="48"/>
  <c r="L34" i="48"/>
  <c r="I34" i="48"/>
  <c r="F34" i="48"/>
  <c r="L33" i="48"/>
  <c r="I33" i="48"/>
  <c r="F33" i="48"/>
  <c r="L32" i="48"/>
  <c r="I32" i="48"/>
  <c r="F32" i="48"/>
  <c r="L31" i="48"/>
  <c r="I31" i="48"/>
  <c r="F31" i="48"/>
  <c r="L30" i="48"/>
  <c r="I30" i="48"/>
  <c r="F30" i="48"/>
  <c r="L29" i="48"/>
  <c r="I29" i="48"/>
  <c r="F29" i="48"/>
  <c r="L28" i="48"/>
  <c r="I28" i="48"/>
  <c r="F28" i="48"/>
  <c r="L27" i="48"/>
  <c r="I27" i="48"/>
  <c r="F27" i="48"/>
  <c r="L26" i="48"/>
  <c r="I26" i="48"/>
  <c r="F26" i="48"/>
  <c r="L25" i="48"/>
  <c r="I25" i="48"/>
  <c r="F25" i="48"/>
  <c r="L24" i="48"/>
  <c r="I24" i="48"/>
  <c r="F24" i="48"/>
  <c r="L23" i="48"/>
  <c r="I23" i="48"/>
  <c r="F23" i="48"/>
  <c r="L22" i="48"/>
  <c r="I22" i="48"/>
  <c r="F22" i="48"/>
  <c r="L21" i="48"/>
  <c r="I21" i="48"/>
  <c r="F21" i="48"/>
  <c r="L20" i="48"/>
  <c r="I20" i="48"/>
  <c r="F20" i="48"/>
  <c r="L19" i="48"/>
  <c r="I19" i="48"/>
  <c r="F19" i="48"/>
  <c r="L18" i="48"/>
  <c r="I18" i="48"/>
  <c r="F18" i="48"/>
  <c r="L17" i="48"/>
  <c r="I17" i="48"/>
  <c r="F17" i="48"/>
  <c r="L16" i="48"/>
  <c r="I16" i="48"/>
  <c r="F16" i="48"/>
  <c r="L15" i="48"/>
  <c r="I15" i="48"/>
  <c r="F15" i="48"/>
  <c r="L14" i="48"/>
  <c r="I14" i="48"/>
  <c r="F14" i="48"/>
  <c r="L13" i="48"/>
  <c r="I13" i="48"/>
  <c r="F13" i="48"/>
  <c r="L12" i="48"/>
  <c r="I12" i="48"/>
  <c r="F12" i="48"/>
  <c r="H5" i="48"/>
  <c r="C5" i="48"/>
  <c r="L42" i="47"/>
  <c r="I42" i="47"/>
  <c r="F42" i="47"/>
  <c r="L41" i="47"/>
  <c r="I41" i="47"/>
  <c r="F41" i="47"/>
  <c r="L40" i="47"/>
  <c r="I40" i="47"/>
  <c r="F40" i="47"/>
  <c r="L39" i="47"/>
  <c r="I39" i="47"/>
  <c r="F39" i="47"/>
  <c r="L38" i="47"/>
  <c r="I38" i="47"/>
  <c r="F38" i="47"/>
  <c r="L37" i="47"/>
  <c r="I37" i="47"/>
  <c r="F37" i="47"/>
  <c r="L36" i="47"/>
  <c r="I36" i="47"/>
  <c r="F36" i="47"/>
  <c r="L35" i="47"/>
  <c r="I35" i="47"/>
  <c r="F35" i="47"/>
  <c r="L34" i="47"/>
  <c r="I34" i="47"/>
  <c r="F34" i="47"/>
  <c r="L33" i="47"/>
  <c r="I33" i="47"/>
  <c r="F33" i="47"/>
  <c r="L32" i="47"/>
  <c r="I32" i="47"/>
  <c r="F32" i="47"/>
  <c r="L31" i="47"/>
  <c r="I31" i="47"/>
  <c r="F31" i="47"/>
  <c r="L30" i="47"/>
  <c r="I30" i="47"/>
  <c r="F30" i="47"/>
  <c r="L29" i="47"/>
  <c r="I29" i="47"/>
  <c r="F29" i="47"/>
  <c r="L28" i="47"/>
  <c r="I28" i="47"/>
  <c r="F28" i="47"/>
  <c r="L27" i="47"/>
  <c r="I27" i="47"/>
  <c r="F27" i="47"/>
  <c r="L26" i="47"/>
  <c r="I26" i="47"/>
  <c r="F26" i="47"/>
  <c r="L25" i="47"/>
  <c r="I25" i="47"/>
  <c r="F25" i="47"/>
  <c r="L24" i="47"/>
  <c r="I24" i="47"/>
  <c r="F24" i="47"/>
  <c r="L23" i="47"/>
  <c r="I23" i="47"/>
  <c r="F23" i="47"/>
  <c r="L22" i="47"/>
  <c r="I22" i="47"/>
  <c r="F22" i="47"/>
  <c r="L21" i="47"/>
  <c r="I21" i="47"/>
  <c r="F21" i="47"/>
  <c r="L20" i="47"/>
  <c r="I20" i="47"/>
  <c r="F20" i="47"/>
  <c r="L19" i="47"/>
  <c r="I19" i="47"/>
  <c r="F19" i="47"/>
  <c r="L18" i="47"/>
  <c r="I18" i="47"/>
  <c r="F18" i="47"/>
  <c r="L17" i="47"/>
  <c r="I17" i="47"/>
  <c r="F17" i="47"/>
  <c r="L16" i="47"/>
  <c r="I16" i="47"/>
  <c r="F16" i="47"/>
  <c r="L15" i="47"/>
  <c r="I15" i="47"/>
  <c r="F15" i="47"/>
  <c r="L14" i="47"/>
  <c r="I14" i="47"/>
  <c r="F14" i="47"/>
  <c r="L13" i="47"/>
  <c r="I13" i="47"/>
  <c r="F13" i="47"/>
  <c r="L12" i="47"/>
  <c r="I12" i="47"/>
  <c r="F12" i="47"/>
  <c r="H5" i="47"/>
  <c r="C5" i="47"/>
  <c r="L42" i="46"/>
  <c r="I42" i="46"/>
  <c r="F42" i="46"/>
  <c r="L41" i="46"/>
  <c r="I41" i="46"/>
  <c r="F41" i="46"/>
  <c r="L40" i="46"/>
  <c r="I40" i="46"/>
  <c r="F40" i="46"/>
  <c r="L39" i="46"/>
  <c r="I39" i="46"/>
  <c r="F39" i="46"/>
  <c r="L38" i="46"/>
  <c r="I38" i="46"/>
  <c r="F38" i="46"/>
  <c r="L37" i="46"/>
  <c r="I37" i="46"/>
  <c r="F37" i="46"/>
  <c r="L36" i="46"/>
  <c r="I36" i="46"/>
  <c r="F36" i="46"/>
  <c r="L35" i="46"/>
  <c r="I35" i="46"/>
  <c r="F35" i="46"/>
  <c r="L34" i="46"/>
  <c r="I34" i="46"/>
  <c r="F34" i="46"/>
  <c r="L33" i="46"/>
  <c r="I33" i="46"/>
  <c r="F33" i="46"/>
  <c r="L32" i="46"/>
  <c r="I32" i="46"/>
  <c r="F32" i="46"/>
  <c r="L31" i="46"/>
  <c r="I31" i="46"/>
  <c r="F31" i="46"/>
  <c r="L30" i="46"/>
  <c r="I30" i="46"/>
  <c r="F30" i="46"/>
  <c r="L29" i="46"/>
  <c r="I29" i="46"/>
  <c r="F29" i="46"/>
  <c r="L28" i="46"/>
  <c r="I28" i="46"/>
  <c r="F28" i="46"/>
  <c r="L27" i="46"/>
  <c r="I27" i="46"/>
  <c r="F27" i="46"/>
  <c r="L26" i="46"/>
  <c r="I26" i="46"/>
  <c r="F26" i="46"/>
  <c r="L25" i="46"/>
  <c r="I25" i="46"/>
  <c r="F25" i="46"/>
  <c r="L24" i="46"/>
  <c r="I24" i="46"/>
  <c r="F24" i="46"/>
  <c r="L23" i="46"/>
  <c r="I23" i="46"/>
  <c r="F23" i="46"/>
  <c r="L22" i="46"/>
  <c r="I22" i="46"/>
  <c r="F22" i="46"/>
  <c r="L21" i="46"/>
  <c r="I21" i="46"/>
  <c r="F21" i="46"/>
  <c r="L20" i="46"/>
  <c r="I20" i="46"/>
  <c r="F20" i="46"/>
  <c r="L19" i="46"/>
  <c r="I19" i="46"/>
  <c r="F19" i="46"/>
  <c r="L18" i="46"/>
  <c r="I18" i="46"/>
  <c r="F18" i="46"/>
  <c r="L17" i="46"/>
  <c r="I17" i="46"/>
  <c r="F17" i="46"/>
  <c r="L16" i="46"/>
  <c r="I16" i="46"/>
  <c r="F16" i="46"/>
  <c r="L15" i="46"/>
  <c r="I15" i="46"/>
  <c r="F15" i="46"/>
  <c r="L14" i="46"/>
  <c r="I14" i="46"/>
  <c r="F14" i="46"/>
  <c r="L13" i="46"/>
  <c r="I13" i="46"/>
  <c r="F13" i="46"/>
  <c r="L12" i="46"/>
  <c r="I12" i="46"/>
  <c r="F12" i="46"/>
  <c r="H5" i="46"/>
  <c r="C5" i="46"/>
  <c r="L42" i="45"/>
  <c r="I42" i="45"/>
  <c r="F42" i="45"/>
  <c r="L41" i="45"/>
  <c r="I41" i="45"/>
  <c r="F41" i="45"/>
  <c r="L40" i="45"/>
  <c r="I40" i="45"/>
  <c r="F40" i="45"/>
  <c r="L39" i="45"/>
  <c r="I39" i="45"/>
  <c r="F39" i="45"/>
  <c r="L38" i="45"/>
  <c r="I38" i="45"/>
  <c r="F38" i="45"/>
  <c r="L37" i="45"/>
  <c r="I37" i="45"/>
  <c r="F37" i="45"/>
  <c r="L36" i="45"/>
  <c r="I36" i="45"/>
  <c r="F36" i="45"/>
  <c r="L35" i="45"/>
  <c r="I35" i="45"/>
  <c r="F35" i="45"/>
  <c r="L34" i="45"/>
  <c r="I34" i="45"/>
  <c r="F34" i="45"/>
  <c r="L33" i="45"/>
  <c r="I33" i="45"/>
  <c r="F33" i="45"/>
  <c r="L32" i="45"/>
  <c r="I32" i="45"/>
  <c r="F32" i="45"/>
  <c r="L31" i="45"/>
  <c r="I31" i="45"/>
  <c r="F31" i="45"/>
  <c r="L30" i="45"/>
  <c r="I30" i="45"/>
  <c r="F30" i="45"/>
  <c r="L29" i="45"/>
  <c r="I29" i="45"/>
  <c r="F29" i="45"/>
  <c r="L28" i="45"/>
  <c r="I28" i="45"/>
  <c r="F28" i="45"/>
  <c r="L27" i="45"/>
  <c r="I27" i="45"/>
  <c r="F27" i="45"/>
  <c r="L26" i="45"/>
  <c r="I26" i="45"/>
  <c r="F26" i="45"/>
  <c r="L25" i="45"/>
  <c r="I25" i="45"/>
  <c r="F25" i="45"/>
  <c r="L24" i="45"/>
  <c r="I24" i="45"/>
  <c r="F24" i="45"/>
  <c r="L23" i="45"/>
  <c r="I23" i="45"/>
  <c r="F23" i="45"/>
  <c r="L22" i="45"/>
  <c r="I22" i="45"/>
  <c r="F22" i="45"/>
  <c r="L21" i="45"/>
  <c r="I21" i="45"/>
  <c r="F21" i="45"/>
  <c r="L20" i="45"/>
  <c r="I20" i="45"/>
  <c r="F20" i="45"/>
  <c r="L19" i="45"/>
  <c r="I19" i="45"/>
  <c r="F19" i="45"/>
  <c r="L18" i="45"/>
  <c r="I18" i="45"/>
  <c r="F18" i="45"/>
  <c r="L17" i="45"/>
  <c r="I17" i="45"/>
  <c r="F17" i="45"/>
  <c r="L16" i="45"/>
  <c r="I16" i="45"/>
  <c r="F16" i="45"/>
  <c r="L15" i="45"/>
  <c r="I15" i="45"/>
  <c r="F15" i="45"/>
  <c r="L14" i="45"/>
  <c r="I14" i="45"/>
  <c r="F14" i="45"/>
  <c r="L13" i="45"/>
  <c r="I13" i="45"/>
  <c r="F13" i="45"/>
  <c r="L12" i="45"/>
  <c r="I12" i="45"/>
  <c r="F12" i="45"/>
  <c r="H5" i="45"/>
  <c r="C5" i="45"/>
  <c r="P7" i="44"/>
  <c r="L42" i="44"/>
  <c r="I42" i="44"/>
  <c r="F42" i="44"/>
  <c r="L41" i="44"/>
  <c r="I41" i="44"/>
  <c r="F41" i="44"/>
  <c r="L40" i="44"/>
  <c r="I40" i="44"/>
  <c r="F40" i="44"/>
  <c r="L39" i="44"/>
  <c r="I39" i="44"/>
  <c r="F39" i="44"/>
  <c r="L38" i="44"/>
  <c r="I38" i="44"/>
  <c r="F38" i="44"/>
  <c r="L37" i="44"/>
  <c r="I37" i="44"/>
  <c r="F37" i="44"/>
  <c r="L36" i="44"/>
  <c r="I36" i="44"/>
  <c r="F36" i="44"/>
  <c r="L35" i="44"/>
  <c r="I35" i="44"/>
  <c r="F35" i="44"/>
  <c r="L34" i="44"/>
  <c r="I34" i="44"/>
  <c r="F34" i="44"/>
  <c r="L33" i="44"/>
  <c r="I33" i="44"/>
  <c r="F33" i="44"/>
  <c r="L32" i="44"/>
  <c r="I32" i="44"/>
  <c r="F32" i="44"/>
  <c r="L31" i="44"/>
  <c r="I31" i="44"/>
  <c r="F31" i="44"/>
  <c r="L30" i="44"/>
  <c r="I30" i="44"/>
  <c r="F30" i="44"/>
  <c r="L29" i="44"/>
  <c r="I29" i="44"/>
  <c r="F29" i="44"/>
  <c r="L28" i="44"/>
  <c r="I28" i="44"/>
  <c r="F28" i="44"/>
  <c r="L27" i="44"/>
  <c r="I27" i="44"/>
  <c r="F27" i="44"/>
  <c r="L26" i="44"/>
  <c r="I26" i="44"/>
  <c r="F26" i="44"/>
  <c r="L25" i="44"/>
  <c r="I25" i="44"/>
  <c r="F25" i="44"/>
  <c r="L24" i="44"/>
  <c r="I24" i="44"/>
  <c r="F24" i="44"/>
  <c r="L23" i="44"/>
  <c r="I23" i="44"/>
  <c r="F23" i="44"/>
  <c r="L22" i="44"/>
  <c r="I22" i="44"/>
  <c r="F22" i="44"/>
  <c r="L21" i="44"/>
  <c r="I21" i="44"/>
  <c r="F21" i="44"/>
  <c r="L20" i="44"/>
  <c r="I20" i="44"/>
  <c r="F20" i="44"/>
  <c r="L19" i="44"/>
  <c r="I19" i="44"/>
  <c r="F19" i="44"/>
  <c r="L18" i="44"/>
  <c r="I18" i="44"/>
  <c r="F18" i="44"/>
  <c r="L17" i="44"/>
  <c r="I17" i="44"/>
  <c r="F17" i="44"/>
  <c r="L16" i="44"/>
  <c r="I16" i="44"/>
  <c r="F16" i="44"/>
  <c r="L15" i="44"/>
  <c r="I15" i="44"/>
  <c r="F15" i="44"/>
  <c r="L14" i="44"/>
  <c r="I14" i="44"/>
  <c r="F14" i="44"/>
  <c r="L13" i="44"/>
  <c r="I13" i="44"/>
  <c r="F13" i="44"/>
  <c r="L12" i="44"/>
  <c r="I12" i="44"/>
  <c r="F12" i="44"/>
  <c r="H5" i="44"/>
  <c r="C5" i="44"/>
  <c r="L42" i="43"/>
  <c r="I42" i="43"/>
  <c r="F42" i="43"/>
  <c r="L41" i="43"/>
  <c r="I41" i="43"/>
  <c r="F41" i="43"/>
  <c r="L40" i="43"/>
  <c r="I40" i="43"/>
  <c r="F40" i="43"/>
  <c r="L39" i="43"/>
  <c r="I39" i="43"/>
  <c r="F39" i="43"/>
  <c r="L38" i="43"/>
  <c r="I38" i="43"/>
  <c r="F38" i="43"/>
  <c r="C38" i="43"/>
  <c r="B38" i="43" s="1"/>
  <c r="L37" i="43"/>
  <c r="I37" i="43"/>
  <c r="F37" i="43"/>
  <c r="C37" i="43"/>
  <c r="B37" i="43" s="1"/>
  <c r="L36" i="43"/>
  <c r="I36" i="43"/>
  <c r="F36" i="43"/>
  <c r="C36" i="43"/>
  <c r="B36" i="43" s="1"/>
  <c r="L35" i="43"/>
  <c r="I35" i="43"/>
  <c r="F35" i="43"/>
  <c r="C35" i="43"/>
  <c r="B35" i="43" s="1"/>
  <c r="L34" i="43"/>
  <c r="I34" i="43"/>
  <c r="F34" i="43"/>
  <c r="C34" i="43"/>
  <c r="B34" i="43" s="1"/>
  <c r="L33" i="43"/>
  <c r="I33" i="43"/>
  <c r="F33" i="43"/>
  <c r="C33" i="43"/>
  <c r="B33" i="43" s="1"/>
  <c r="L32" i="43"/>
  <c r="I32" i="43"/>
  <c r="F32" i="43"/>
  <c r="C32" i="43"/>
  <c r="B32" i="43" s="1"/>
  <c r="L31" i="43"/>
  <c r="I31" i="43"/>
  <c r="F31" i="43"/>
  <c r="C31" i="43"/>
  <c r="B31" i="43" s="1"/>
  <c r="L30" i="43"/>
  <c r="I30" i="43"/>
  <c r="F30" i="43"/>
  <c r="C30" i="43"/>
  <c r="B30" i="43" s="1"/>
  <c r="L29" i="43"/>
  <c r="I29" i="43"/>
  <c r="F29" i="43"/>
  <c r="C29" i="43"/>
  <c r="B29" i="43" s="1"/>
  <c r="L28" i="43"/>
  <c r="I28" i="43"/>
  <c r="F28" i="43"/>
  <c r="C28" i="43"/>
  <c r="B28" i="43" s="1"/>
  <c r="L27" i="43"/>
  <c r="I27" i="43"/>
  <c r="F27" i="43"/>
  <c r="C27" i="43"/>
  <c r="B27" i="43" s="1"/>
  <c r="L26" i="43"/>
  <c r="I26" i="43"/>
  <c r="F26" i="43"/>
  <c r="C26" i="43"/>
  <c r="B26" i="43" s="1"/>
  <c r="L25" i="43"/>
  <c r="I25" i="43"/>
  <c r="F25" i="43"/>
  <c r="C25" i="43"/>
  <c r="B25" i="43" s="1"/>
  <c r="L24" i="43"/>
  <c r="I24" i="43"/>
  <c r="F24" i="43"/>
  <c r="C24" i="43"/>
  <c r="B24" i="43" s="1"/>
  <c r="L23" i="43"/>
  <c r="I23" i="43"/>
  <c r="F23" i="43"/>
  <c r="C23" i="43"/>
  <c r="B23" i="43" s="1"/>
  <c r="L22" i="43"/>
  <c r="I22" i="43"/>
  <c r="F22" i="43"/>
  <c r="C22" i="43"/>
  <c r="B22" i="43" s="1"/>
  <c r="L21" i="43"/>
  <c r="I21" i="43"/>
  <c r="F21" i="43"/>
  <c r="C21" i="43"/>
  <c r="B21" i="43" s="1"/>
  <c r="L20" i="43"/>
  <c r="I20" i="43"/>
  <c r="F20" i="43"/>
  <c r="C20" i="43"/>
  <c r="B20" i="43" s="1"/>
  <c r="L19" i="43"/>
  <c r="I19" i="43"/>
  <c r="F19" i="43"/>
  <c r="C19" i="43"/>
  <c r="B19" i="43" s="1"/>
  <c r="L18" i="43"/>
  <c r="I18" i="43"/>
  <c r="F18" i="43"/>
  <c r="C18" i="43"/>
  <c r="B18" i="43" s="1"/>
  <c r="L17" i="43"/>
  <c r="I17" i="43"/>
  <c r="F17" i="43"/>
  <c r="C17" i="43"/>
  <c r="B17" i="43" s="1"/>
  <c r="L16" i="43"/>
  <c r="I16" i="43"/>
  <c r="F16" i="43"/>
  <c r="C16" i="43"/>
  <c r="B16" i="43" s="1"/>
  <c r="L15" i="43"/>
  <c r="I15" i="43"/>
  <c r="F15" i="43"/>
  <c r="C15" i="43"/>
  <c r="B15" i="43" s="1"/>
  <c r="L14" i="43"/>
  <c r="I14" i="43"/>
  <c r="F14" i="43"/>
  <c r="C14" i="43"/>
  <c r="B14" i="43" s="1"/>
  <c r="L13" i="43"/>
  <c r="I13" i="43"/>
  <c r="F13" i="43"/>
  <c r="C13" i="43"/>
  <c r="B13" i="43" s="1"/>
  <c r="L12" i="43"/>
  <c r="I12" i="43"/>
  <c r="F12" i="43"/>
  <c r="C12" i="43"/>
  <c r="B12" i="43" s="1"/>
  <c r="H5" i="43"/>
  <c r="C5" i="43"/>
  <c r="L42" i="42"/>
  <c r="I42" i="42"/>
  <c r="F42" i="42"/>
  <c r="L41" i="42"/>
  <c r="I41" i="42"/>
  <c r="F41" i="42"/>
  <c r="L40" i="42"/>
  <c r="I40" i="42"/>
  <c r="F40" i="42"/>
  <c r="L39" i="42"/>
  <c r="I39" i="42"/>
  <c r="F39" i="42"/>
  <c r="N39" i="42" s="1"/>
  <c r="C39" i="42"/>
  <c r="C40" i="42" s="1"/>
  <c r="B40" i="42" s="1"/>
  <c r="L38" i="42"/>
  <c r="I38" i="42"/>
  <c r="F38" i="42"/>
  <c r="C38" i="42"/>
  <c r="B38" i="42" s="1"/>
  <c r="L37" i="42"/>
  <c r="I37" i="42"/>
  <c r="F37" i="42"/>
  <c r="C37" i="42"/>
  <c r="B37" i="42" s="1"/>
  <c r="L36" i="42"/>
  <c r="I36" i="42"/>
  <c r="F36" i="42"/>
  <c r="C36" i="42"/>
  <c r="B36" i="42" s="1"/>
  <c r="L35" i="42"/>
  <c r="I35" i="42"/>
  <c r="F35" i="42"/>
  <c r="C35" i="42"/>
  <c r="B35" i="42" s="1"/>
  <c r="L34" i="42"/>
  <c r="I34" i="42"/>
  <c r="F34" i="42"/>
  <c r="C34" i="42"/>
  <c r="B34" i="42" s="1"/>
  <c r="L33" i="42"/>
  <c r="I33" i="42"/>
  <c r="F33" i="42"/>
  <c r="N33" i="42" s="1"/>
  <c r="C33" i="42"/>
  <c r="B33" i="42" s="1"/>
  <c r="L32" i="42"/>
  <c r="I32" i="42"/>
  <c r="F32" i="42"/>
  <c r="C32" i="42"/>
  <c r="B32" i="42" s="1"/>
  <c r="L31" i="42"/>
  <c r="I31" i="42"/>
  <c r="F31" i="42"/>
  <c r="N31" i="42" s="1"/>
  <c r="C31" i="42"/>
  <c r="B31" i="42" s="1"/>
  <c r="L30" i="42"/>
  <c r="I30" i="42"/>
  <c r="F30" i="42"/>
  <c r="C30" i="42"/>
  <c r="B30" i="42" s="1"/>
  <c r="L29" i="42"/>
  <c r="I29" i="42"/>
  <c r="F29" i="42"/>
  <c r="N29" i="42" s="1"/>
  <c r="C29" i="42"/>
  <c r="B29" i="42" s="1"/>
  <c r="L28" i="42"/>
  <c r="I28" i="42"/>
  <c r="F28" i="42"/>
  <c r="C28" i="42"/>
  <c r="B28" i="42" s="1"/>
  <c r="L27" i="42"/>
  <c r="I27" i="42"/>
  <c r="F27" i="42"/>
  <c r="C27" i="42"/>
  <c r="B27" i="42" s="1"/>
  <c r="L26" i="42"/>
  <c r="I26" i="42"/>
  <c r="F26" i="42"/>
  <c r="C26" i="42"/>
  <c r="B26" i="42" s="1"/>
  <c r="L25" i="42"/>
  <c r="I25" i="42"/>
  <c r="F25" i="42"/>
  <c r="C25" i="42"/>
  <c r="B25" i="42" s="1"/>
  <c r="L24" i="42"/>
  <c r="I24" i="42"/>
  <c r="F24" i="42"/>
  <c r="C24" i="42"/>
  <c r="B24" i="42" s="1"/>
  <c r="L23" i="42"/>
  <c r="I23" i="42"/>
  <c r="F23" i="42"/>
  <c r="C23" i="42"/>
  <c r="B23" i="42" s="1"/>
  <c r="L22" i="42"/>
  <c r="I22" i="42"/>
  <c r="F22" i="42"/>
  <c r="C22" i="42"/>
  <c r="B22" i="42" s="1"/>
  <c r="L21" i="42"/>
  <c r="I21" i="42"/>
  <c r="F21" i="42"/>
  <c r="C21" i="42"/>
  <c r="B21" i="42" s="1"/>
  <c r="L20" i="42"/>
  <c r="I20" i="42"/>
  <c r="F20" i="42"/>
  <c r="C20" i="42"/>
  <c r="B20" i="42" s="1"/>
  <c r="L19" i="42"/>
  <c r="I19" i="42"/>
  <c r="F19" i="42"/>
  <c r="C19" i="42"/>
  <c r="B19" i="42" s="1"/>
  <c r="L18" i="42"/>
  <c r="I18" i="42"/>
  <c r="F18" i="42"/>
  <c r="C18" i="42"/>
  <c r="B18" i="42" s="1"/>
  <c r="L17" i="42"/>
  <c r="I17" i="42"/>
  <c r="F17" i="42"/>
  <c r="C17" i="42"/>
  <c r="B17" i="42" s="1"/>
  <c r="L16" i="42"/>
  <c r="I16" i="42"/>
  <c r="F16" i="42"/>
  <c r="M16" i="42" s="1"/>
  <c r="C16" i="42"/>
  <c r="B16" i="42" s="1"/>
  <c r="L15" i="42"/>
  <c r="I15" i="42"/>
  <c r="F15" i="42"/>
  <c r="C15" i="42"/>
  <c r="B15" i="42" s="1"/>
  <c r="L14" i="42"/>
  <c r="I14" i="42"/>
  <c r="F14" i="42"/>
  <c r="M14" i="42" s="1"/>
  <c r="C14" i="42"/>
  <c r="B14" i="42" s="1"/>
  <c r="L13" i="42"/>
  <c r="I13" i="42"/>
  <c r="F13" i="42"/>
  <c r="C13" i="42"/>
  <c r="B13" i="42" s="1"/>
  <c r="L12" i="42"/>
  <c r="I12" i="42"/>
  <c r="F12" i="42"/>
  <c r="C12" i="42"/>
  <c r="B12" i="42" s="1"/>
  <c r="C35" i="48" l="1"/>
  <c r="B35" i="48" s="1"/>
  <c r="C33" i="48"/>
  <c r="B33" i="48" s="1"/>
  <c r="C12" i="49"/>
  <c r="B12" i="49" s="1"/>
  <c r="K1" i="49"/>
  <c r="C35" i="47"/>
  <c r="B35" i="47" s="1"/>
  <c r="K1" i="47"/>
  <c r="C36" i="44"/>
  <c r="B36" i="44" s="1"/>
  <c r="K1" i="44"/>
  <c r="C17" i="46"/>
  <c r="B17" i="46" s="1"/>
  <c r="K1" i="46"/>
  <c r="C35" i="50"/>
  <c r="B35" i="50" s="1"/>
  <c r="K1" i="50"/>
  <c r="C35" i="53"/>
  <c r="B35" i="53" s="1"/>
  <c r="K1" i="53"/>
  <c r="C35" i="45"/>
  <c r="B35" i="45" s="1"/>
  <c r="K1" i="45"/>
  <c r="C27" i="52"/>
  <c r="B27" i="52" s="1"/>
  <c r="K1" i="52"/>
  <c r="C35" i="54"/>
  <c r="B35" i="54" s="1"/>
  <c r="K1" i="54"/>
  <c r="C35" i="51"/>
  <c r="B35" i="51" s="1"/>
  <c r="K1" i="51"/>
  <c r="C35" i="55"/>
  <c r="B35" i="55" s="1"/>
  <c r="K1" i="55"/>
  <c r="C35" i="52"/>
  <c r="B35" i="52" s="1"/>
  <c r="N24" i="42"/>
  <c r="N27" i="42"/>
  <c r="B39" i="42"/>
  <c r="N37" i="42"/>
  <c r="N41" i="42"/>
  <c r="N32" i="42"/>
  <c r="N42" i="42"/>
  <c r="M13" i="42"/>
  <c r="N15" i="42"/>
  <c r="N17" i="42"/>
  <c r="M21" i="42"/>
  <c r="N23" i="42"/>
  <c r="N25" i="42"/>
  <c r="C19" i="46"/>
  <c r="B19" i="46" s="1"/>
  <c r="C35" i="49"/>
  <c r="B35" i="49" s="1"/>
  <c r="C33" i="46"/>
  <c r="B33" i="46" s="1"/>
  <c r="C17" i="48"/>
  <c r="B17" i="48" s="1"/>
  <c r="C25" i="50"/>
  <c r="B25" i="50" s="1"/>
  <c r="C33" i="52"/>
  <c r="B33" i="52" s="1"/>
  <c r="C16" i="55"/>
  <c r="B16" i="55" s="1"/>
  <c r="C32" i="55"/>
  <c r="B32" i="55" s="1"/>
  <c r="C25" i="52"/>
  <c r="B25" i="52" s="1"/>
  <c r="C17" i="50"/>
  <c r="B17" i="50" s="1"/>
  <c r="C33" i="50"/>
  <c r="B33" i="50" s="1"/>
  <c r="C26" i="51"/>
  <c r="B26" i="51" s="1"/>
  <c r="C26" i="46"/>
  <c r="B26" i="46" s="1"/>
  <c r="C21" i="47"/>
  <c r="B21" i="47" s="1"/>
  <c r="C25" i="47"/>
  <c r="B25" i="47" s="1"/>
  <c r="C19" i="52"/>
  <c r="B19" i="52" s="1"/>
  <c r="C18" i="46"/>
  <c r="B18" i="46" s="1"/>
  <c r="C13" i="47"/>
  <c r="B13" i="47" s="1"/>
  <c r="C17" i="47"/>
  <c r="B17" i="47" s="1"/>
  <c r="C25" i="49"/>
  <c r="B25" i="49" s="1"/>
  <c r="C17" i="52"/>
  <c r="B17" i="52" s="1"/>
  <c r="C24" i="55"/>
  <c r="B24" i="55" s="1"/>
  <c r="C25" i="46"/>
  <c r="B25" i="46" s="1"/>
  <c r="C27" i="46"/>
  <c r="B27" i="46" s="1"/>
  <c r="C33" i="47"/>
  <c r="B33" i="47" s="1"/>
  <c r="C39" i="49"/>
  <c r="C40" i="49" s="1"/>
  <c r="C41" i="49" s="1"/>
  <c r="C42" i="49" s="1"/>
  <c r="C12" i="53"/>
  <c r="B12" i="53" s="1"/>
  <c r="C20" i="53"/>
  <c r="B20" i="53" s="1"/>
  <c r="C28" i="53"/>
  <c r="B28" i="53" s="1"/>
  <c r="C18" i="55"/>
  <c r="B18" i="55" s="1"/>
  <c r="C26" i="55"/>
  <c r="B26" i="55" s="1"/>
  <c r="C34" i="55"/>
  <c r="B34" i="55" s="1"/>
  <c r="C18" i="49"/>
  <c r="B18" i="49" s="1"/>
  <c r="C27" i="49"/>
  <c r="B27" i="49" s="1"/>
  <c r="C31" i="49"/>
  <c r="B31" i="49" s="1"/>
  <c r="C18" i="51"/>
  <c r="B18" i="51" s="1"/>
  <c r="C33" i="51"/>
  <c r="B33" i="51" s="1"/>
  <c r="C16" i="53"/>
  <c r="B16" i="53" s="1"/>
  <c r="C24" i="53"/>
  <c r="B24" i="53" s="1"/>
  <c r="C32" i="53"/>
  <c r="B32" i="53" s="1"/>
  <c r="C25" i="48"/>
  <c r="B25" i="48" s="1"/>
  <c r="C15" i="49"/>
  <c r="B15" i="49" s="1"/>
  <c r="C20" i="49"/>
  <c r="B20" i="49" s="1"/>
  <c r="C33" i="49"/>
  <c r="B33" i="49" s="1"/>
  <c r="C25" i="51"/>
  <c r="B25" i="51" s="1"/>
  <c r="C16" i="52"/>
  <c r="B16" i="52" s="1"/>
  <c r="C24" i="52"/>
  <c r="B24" i="52" s="1"/>
  <c r="C32" i="52"/>
  <c r="B32" i="52" s="1"/>
  <c r="C17" i="49"/>
  <c r="B17" i="49" s="1"/>
  <c r="C26" i="49"/>
  <c r="B26" i="49" s="1"/>
  <c r="C16" i="50"/>
  <c r="B16" i="50" s="1"/>
  <c r="C24" i="50"/>
  <c r="B24" i="50" s="1"/>
  <c r="C32" i="50"/>
  <c r="B32" i="50" s="1"/>
  <c r="C17" i="55"/>
  <c r="B17" i="55" s="1"/>
  <c r="C25" i="55"/>
  <c r="B25" i="55" s="1"/>
  <c r="C33" i="55"/>
  <c r="B33" i="55" s="1"/>
  <c r="C34" i="46"/>
  <c r="B34" i="46" s="1"/>
  <c r="C12" i="47"/>
  <c r="B12" i="47" s="1"/>
  <c r="C20" i="47"/>
  <c r="B20" i="47" s="1"/>
  <c r="C28" i="47"/>
  <c r="B28" i="47" s="1"/>
  <c r="C23" i="49"/>
  <c r="B23" i="49" s="1"/>
  <c r="C28" i="49"/>
  <c r="B28" i="49" s="1"/>
  <c r="C18" i="50"/>
  <c r="B18" i="50" s="1"/>
  <c r="C26" i="50"/>
  <c r="B26" i="50" s="1"/>
  <c r="C34" i="50"/>
  <c r="B34" i="50" s="1"/>
  <c r="C17" i="51"/>
  <c r="B17" i="51" s="1"/>
  <c r="C34" i="51"/>
  <c r="B34" i="51" s="1"/>
  <c r="C13" i="52"/>
  <c r="B13" i="52" s="1"/>
  <c r="C21" i="52"/>
  <c r="B21" i="52" s="1"/>
  <c r="C29" i="52"/>
  <c r="B29" i="52" s="1"/>
  <c r="C19" i="49"/>
  <c r="B19" i="49" s="1"/>
  <c r="C34" i="49"/>
  <c r="B34" i="49" s="1"/>
  <c r="C17" i="53"/>
  <c r="B17" i="53" s="1"/>
  <c r="C25" i="53"/>
  <c r="B25" i="53" s="1"/>
  <c r="C33" i="53"/>
  <c r="B33" i="53" s="1"/>
  <c r="C15" i="55"/>
  <c r="B15" i="55" s="1"/>
  <c r="C23" i="55"/>
  <c r="B23" i="55" s="1"/>
  <c r="C31" i="55"/>
  <c r="B31" i="55" s="1"/>
  <c r="C39" i="55"/>
  <c r="C40" i="55" s="1"/>
  <c r="C41" i="55" s="1"/>
  <c r="C42" i="55" s="1"/>
  <c r="C14" i="55"/>
  <c r="B14" i="55" s="1"/>
  <c r="C22" i="55"/>
  <c r="B22" i="55" s="1"/>
  <c r="C30" i="55"/>
  <c r="B30" i="55" s="1"/>
  <c r="C38" i="55"/>
  <c r="B38" i="55" s="1"/>
  <c r="C13" i="55"/>
  <c r="B13" i="55" s="1"/>
  <c r="C21" i="55"/>
  <c r="B21" i="55" s="1"/>
  <c r="C29" i="55"/>
  <c r="B29" i="55" s="1"/>
  <c r="C37" i="55"/>
  <c r="B37" i="55" s="1"/>
  <c r="C12" i="55"/>
  <c r="B12" i="55" s="1"/>
  <c r="C20" i="55"/>
  <c r="B20" i="55" s="1"/>
  <c r="C28" i="55"/>
  <c r="B28" i="55" s="1"/>
  <c r="C36" i="55"/>
  <c r="B36" i="55" s="1"/>
  <c r="C19" i="55"/>
  <c r="B19" i="55" s="1"/>
  <c r="C27" i="55"/>
  <c r="B27" i="55" s="1"/>
  <c r="C30" i="54"/>
  <c r="B30" i="54" s="1"/>
  <c r="C38" i="54"/>
  <c r="B38" i="54" s="1"/>
  <c r="C18" i="54"/>
  <c r="B18" i="54" s="1"/>
  <c r="C26" i="54"/>
  <c r="B26" i="54" s="1"/>
  <c r="C34" i="54"/>
  <c r="B34" i="54" s="1"/>
  <c r="C17" i="54"/>
  <c r="B17" i="54" s="1"/>
  <c r="C25" i="54"/>
  <c r="B25" i="54" s="1"/>
  <c r="C16" i="54"/>
  <c r="B16" i="54" s="1"/>
  <c r="C24" i="54"/>
  <c r="B24" i="54" s="1"/>
  <c r="C32" i="54"/>
  <c r="B32" i="54" s="1"/>
  <c r="C33" i="54"/>
  <c r="B33" i="54" s="1"/>
  <c r="C15" i="54"/>
  <c r="B15" i="54" s="1"/>
  <c r="C23" i="54"/>
  <c r="B23" i="54" s="1"/>
  <c r="C31" i="54"/>
  <c r="B31" i="54" s="1"/>
  <c r="C39" i="54"/>
  <c r="C40" i="54" s="1"/>
  <c r="C41" i="54" s="1"/>
  <c r="C42" i="54" s="1"/>
  <c r="C13" i="54"/>
  <c r="B13" i="54" s="1"/>
  <c r="C21" i="54"/>
  <c r="B21" i="54" s="1"/>
  <c r="C29" i="54"/>
  <c r="B29" i="54" s="1"/>
  <c r="C37" i="54"/>
  <c r="B37" i="54" s="1"/>
  <c r="C22" i="54"/>
  <c r="B22" i="54" s="1"/>
  <c r="C12" i="54"/>
  <c r="B12" i="54" s="1"/>
  <c r="C20" i="54"/>
  <c r="B20" i="54" s="1"/>
  <c r="C28" i="54"/>
  <c r="B28" i="54" s="1"/>
  <c r="C36" i="54"/>
  <c r="B36" i="54" s="1"/>
  <c r="C14" i="54"/>
  <c r="B14" i="54" s="1"/>
  <c r="C19" i="54"/>
  <c r="B19" i="54" s="1"/>
  <c r="C27" i="54"/>
  <c r="B27" i="54" s="1"/>
  <c r="C18" i="53"/>
  <c r="B18" i="53" s="1"/>
  <c r="C26" i="53"/>
  <c r="B26" i="53" s="1"/>
  <c r="C34" i="53"/>
  <c r="B34" i="53" s="1"/>
  <c r="C15" i="53"/>
  <c r="B15" i="53" s="1"/>
  <c r="C23" i="53"/>
  <c r="B23" i="53" s="1"/>
  <c r="C31" i="53"/>
  <c r="B31" i="53" s="1"/>
  <c r="C39" i="53"/>
  <c r="C40" i="53" s="1"/>
  <c r="C41" i="53" s="1"/>
  <c r="C42" i="53" s="1"/>
  <c r="C14" i="53"/>
  <c r="B14" i="53" s="1"/>
  <c r="C22" i="53"/>
  <c r="B22" i="53" s="1"/>
  <c r="C30" i="53"/>
  <c r="B30" i="53" s="1"/>
  <c r="C38" i="53"/>
  <c r="B38" i="53" s="1"/>
  <c r="C13" i="53"/>
  <c r="B13" i="53" s="1"/>
  <c r="C21" i="53"/>
  <c r="B21" i="53" s="1"/>
  <c r="C29" i="53"/>
  <c r="B29" i="53" s="1"/>
  <c r="C37" i="53"/>
  <c r="B37" i="53" s="1"/>
  <c r="C36" i="53"/>
  <c r="B36" i="53" s="1"/>
  <c r="C19" i="53"/>
  <c r="B19" i="53" s="1"/>
  <c r="C27" i="53"/>
  <c r="B27" i="53" s="1"/>
  <c r="C18" i="52"/>
  <c r="B18" i="52" s="1"/>
  <c r="C26" i="52"/>
  <c r="B26" i="52" s="1"/>
  <c r="C34" i="52"/>
  <c r="B34" i="52" s="1"/>
  <c r="C15" i="52"/>
  <c r="B15" i="52" s="1"/>
  <c r="C23" i="52"/>
  <c r="B23" i="52" s="1"/>
  <c r="C31" i="52"/>
  <c r="B31" i="52" s="1"/>
  <c r="C39" i="52"/>
  <c r="C40" i="52" s="1"/>
  <c r="C41" i="52" s="1"/>
  <c r="C42" i="52" s="1"/>
  <c r="C14" i="52"/>
  <c r="B14" i="52" s="1"/>
  <c r="C22" i="52"/>
  <c r="B22" i="52" s="1"/>
  <c r="C30" i="52"/>
  <c r="B30" i="52" s="1"/>
  <c r="C38" i="52"/>
  <c r="B38" i="52" s="1"/>
  <c r="M43" i="52"/>
  <c r="C37" i="52"/>
  <c r="B37" i="52" s="1"/>
  <c r="C12" i="52"/>
  <c r="B12" i="52" s="1"/>
  <c r="C20" i="52"/>
  <c r="B20" i="52" s="1"/>
  <c r="C28" i="52"/>
  <c r="B28" i="52" s="1"/>
  <c r="C36" i="52"/>
  <c r="B36" i="52" s="1"/>
  <c r="C16" i="51"/>
  <c r="B16" i="51" s="1"/>
  <c r="C24" i="51"/>
  <c r="B24" i="51" s="1"/>
  <c r="C32" i="51"/>
  <c r="B32" i="51" s="1"/>
  <c r="C15" i="51"/>
  <c r="B15" i="51" s="1"/>
  <c r="C23" i="51"/>
  <c r="B23" i="51" s="1"/>
  <c r="C31" i="51"/>
  <c r="B31" i="51" s="1"/>
  <c r="C39" i="51"/>
  <c r="C40" i="51" s="1"/>
  <c r="C41" i="51" s="1"/>
  <c r="C42" i="51" s="1"/>
  <c r="C14" i="51"/>
  <c r="B14" i="51" s="1"/>
  <c r="C22" i="51"/>
  <c r="B22" i="51" s="1"/>
  <c r="C30" i="51"/>
  <c r="B30" i="51" s="1"/>
  <c r="C38" i="51"/>
  <c r="B38" i="51" s="1"/>
  <c r="C13" i="51"/>
  <c r="B13" i="51" s="1"/>
  <c r="C21" i="51"/>
  <c r="B21" i="51" s="1"/>
  <c r="C29" i="51"/>
  <c r="B29" i="51" s="1"/>
  <c r="C37" i="51"/>
  <c r="B37" i="51" s="1"/>
  <c r="C12" i="51"/>
  <c r="B12" i="51" s="1"/>
  <c r="C20" i="51"/>
  <c r="B20" i="51" s="1"/>
  <c r="C28" i="51"/>
  <c r="B28" i="51" s="1"/>
  <c r="C36" i="51"/>
  <c r="B36" i="51" s="1"/>
  <c r="C19" i="51"/>
  <c r="B19" i="51" s="1"/>
  <c r="C27" i="51"/>
  <c r="B27" i="51" s="1"/>
  <c r="C15" i="50"/>
  <c r="B15" i="50" s="1"/>
  <c r="C23" i="50"/>
  <c r="B23" i="50" s="1"/>
  <c r="C31" i="50"/>
  <c r="B31" i="50" s="1"/>
  <c r="C39" i="50"/>
  <c r="C40" i="50" s="1"/>
  <c r="C41" i="50" s="1"/>
  <c r="C42" i="50" s="1"/>
  <c r="C14" i="50"/>
  <c r="B14" i="50" s="1"/>
  <c r="C22" i="50"/>
  <c r="B22" i="50" s="1"/>
  <c r="C30" i="50"/>
  <c r="B30" i="50" s="1"/>
  <c r="C38" i="50"/>
  <c r="B38" i="50" s="1"/>
  <c r="C13" i="50"/>
  <c r="B13" i="50" s="1"/>
  <c r="C21" i="50"/>
  <c r="B21" i="50" s="1"/>
  <c r="C29" i="50"/>
  <c r="B29" i="50" s="1"/>
  <c r="C37" i="50"/>
  <c r="B37" i="50" s="1"/>
  <c r="C12" i="50"/>
  <c r="B12" i="50" s="1"/>
  <c r="C20" i="50"/>
  <c r="B20" i="50" s="1"/>
  <c r="C28" i="50"/>
  <c r="B28" i="50" s="1"/>
  <c r="C36" i="50"/>
  <c r="B36" i="50" s="1"/>
  <c r="C19" i="50"/>
  <c r="B19" i="50" s="1"/>
  <c r="C27" i="50"/>
  <c r="B27" i="50" s="1"/>
  <c r="C16" i="49"/>
  <c r="B16" i="49" s="1"/>
  <c r="C24" i="49"/>
  <c r="B24" i="49" s="1"/>
  <c r="C32" i="49"/>
  <c r="B32" i="49" s="1"/>
  <c r="C14" i="49"/>
  <c r="B14" i="49" s="1"/>
  <c r="M43" i="49"/>
  <c r="C22" i="49"/>
  <c r="B22" i="49" s="1"/>
  <c r="C30" i="49"/>
  <c r="B30" i="49" s="1"/>
  <c r="C38" i="49"/>
  <c r="B38" i="49" s="1"/>
  <c r="C13" i="49"/>
  <c r="B13" i="49" s="1"/>
  <c r="C21" i="49"/>
  <c r="B21" i="49" s="1"/>
  <c r="C29" i="49"/>
  <c r="B29" i="49" s="1"/>
  <c r="C37" i="49"/>
  <c r="B37" i="49" s="1"/>
  <c r="C36" i="49"/>
  <c r="B36" i="49" s="1"/>
  <c r="C18" i="48"/>
  <c r="B18" i="48" s="1"/>
  <c r="C26" i="48"/>
  <c r="B26" i="48" s="1"/>
  <c r="C34" i="48"/>
  <c r="B34" i="48" s="1"/>
  <c r="C16" i="48"/>
  <c r="B16" i="48" s="1"/>
  <c r="C24" i="48"/>
  <c r="B24" i="48" s="1"/>
  <c r="C32" i="48"/>
  <c r="B32" i="48" s="1"/>
  <c r="C15" i="48"/>
  <c r="B15" i="48" s="1"/>
  <c r="C23" i="48"/>
  <c r="B23" i="48" s="1"/>
  <c r="C31" i="48"/>
  <c r="B31" i="48" s="1"/>
  <c r="C39" i="48"/>
  <c r="C40" i="48" s="1"/>
  <c r="C41" i="48" s="1"/>
  <c r="C42" i="48" s="1"/>
  <c r="C14" i="48"/>
  <c r="B14" i="48" s="1"/>
  <c r="C22" i="48"/>
  <c r="B22" i="48" s="1"/>
  <c r="C30" i="48"/>
  <c r="B30" i="48" s="1"/>
  <c r="C38" i="48"/>
  <c r="B38" i="48" s="1"/>
  <c r="C13" i="48"/>
  <c r="B13" i="48" s="1"/>
  <c r="C21" i="48"/>
  <c r="B21" i="48" s="1"/>
  <c r="C29" i="48"/>
  <c r="B29" i="48" s="1"/>
  <c r="C37" i="48"/>
  <c r="B37" i="48" s="1"/>
  <c r="C12" i="48"/>
  <c r="B12" i="48" s="1"/>
  <c r="C20" i="48"/>
  <c r="B20" i="48" s="1"/>
  <c r="C28" i="48"/>
  <c r="B28" i="48" s="1"/>
  <c r="C36" i="48"/>
  <c r="B36" i="48" s="1"/>
  <c r="C19" i="48"/>
  <c r="B19" i="48" s="1"/>
  <c r="C27" i="48"/>
  <c r="B27" i="48" s="1"/>
  <c r="C18" i="47"/>
  <c r="B18" i="47" s="1"/>
  <c r="C26" i="47"/>
  <c r="B26" i="47" s="1"/>
  <c r="C34" i="47"/>
  <c r="B34" i="47" s="1"/>
  <c r="C16" i="47"/>
  <c r="B16" i="47" s="1"/>
  <c r="C24" i="47"/>
  <c r="B24" i="47" s="1"/>
  <c r="C32" i="47"/>
  <c r="B32" i="47" s="1"/>
  <c r="C15" i="47"/>
  <c r="B15" i="47" s="1"/>
  <c r="C23" i="47"/>
  <c r="B23" i="47" s="1"/>
  <c r="C31" i="47"/>
  <c r="B31" i="47" s="1"/>
  <c r="C39" i="47"/>
  <c r="C40" i="47" s="1"/>
  <c r="C41" i="47" s="1"/>
  <c r="C42" i="47" s="1"/>
  <c r="C14" i="47"/>
  <c r="B14" i="47" s="1"/>
  <c r="C22" i="47"/>
  <c r="B22" i="47" s="1"/>
  <c r="C30" i="47"/>
  <c r="B30" i="47" s="1"/>
  <c r="C38" i="47"/>
  <c r="B38" i="47" s="1"/>
  <c r="C29" i="47"/>
  <c r="B29" i="47" s="1"/>
  <c r="C37" i="47"/>
  <c r="B37" i="47" s="1"/>
  <c r="C36" i="47"/>
  <c r="B36" i="47" s="1"/>
  <c r="C19" i="47"/>
  <c r="B19" i="47" s="1"/>
  <c r="C27" i="47"/>
  <c r="B27" i="47" s="1"/>
  <c r="C16" i="46"/>
  <c r="B16" i="46" s="1"/>
  <c r="C24" i="46"/>
  <c r="B24" i="46" s="1"/>
  <c r="C32" i="46"/>
  <c r="B32" i="46" s="1"/>
  <c r="C15" i="46"/>
  <c r="B15" i="46" s="1"/>
  <c r="C23" i="46"/>
  <c r="B23" i="46" s="1"/>
  <c r="C31" i="46"/>
  <c r="B31" i="46" s="1"/>
  <c r="C39" i="46"/>
  <c r="C40" i="46" s="1"/>
  <c r="C41" i="46" s="1"/>
  <c r="C42" i="46" s="1"/>
  <c r="C14" i="46"/>
  <c r="B14" i="46" s="1"/>
  <c r="C22" i="46"/>
  <c r="B22" i="46" s="1"/>
  <c r="C30" i="46"/>
  <c r="B30" i="46" s="1"/>
  <c r="C38" i="46"/>
  <c r="B38" i="46" s="1"/>
  <c r="C13" i="46"/>
  <c r="B13" i="46" s="1"/>
  <c r="C21" i="46"/>
  <c r="B21" i="46" s="1"/>
  <c r="C29" i="46"/>
  <c r="B29" i="46" s="1"/>
  <c r="C37" i="46"/>
  <c r="B37" i="46" s="1"/>
  <c r="C12" i="46"/>
  <c r="B12" i="46" s="1"/>
  <c r="C20" i="46"/>
  <c r="B20" i="46" s="1"/>
  <c r="C28" i="46"/>
  <c r="B28" i="46" s="1"/>
  <c r="C36" i="46"/>
  <c r="B36" i="46" s="1"/>
  <c r="C23" i="45"/>
  <c r="B23" i="45" s="1"/>
  <c r="C18" i="45"/>
  <c r="B18" i="45" s="1"/>
  <c r="C26" i="45"/>
  <c r="B26" i="45" s="1"/>
  <c r="C34" i="45"/>
  <c r="B34" i="45" s="1"/>
  <c r="C17" i="45"/>
  <c r="B17" i="45" s="1"/>
  <c r="C16" i="45"/>
  <c r="B16" i="45" s="1"/>
  <c r="C25" i="45"/>
  <c r="B25" i="45" s="1"/>
  <c r="C24" i="45"/>
  <c r="B24" i="45" s="1"/>
  <c r="C32" i="45"/>
  <c r="B32" i="45" s="1"/>
  <c r="C14" i="45"/>
  <c r="B14" i="45" s="1"/>
  <c r="C22" i="45"/>
  <c r="B22" i="45" s="1"/>
  <c r="C30" i="45"/>
  <c r="B30" i="45" s="1"/>
  <c r="C38" i="45"/>
  <c r="B38" i="45" s="1"/>
  <c r="C15" i="45"/>
  <c r="B15" i="45" s="1"/>
  <c r="C13" i="45"/>
  <c r="B13" i="45" s="1"/>
  <c r="C21" i="45"/>
  <c r="B21" i="45" s="1"/>
  <c r="C29" i="45"/>
  <c r="B29" i="45" s="1"/>
  <c r="C37" i="45"/>
  <c r="B37" i="45" s="1"/>
  <c r="C31" i="45"/>
  <c r="B31" i="45" s="1"/>
  <c r="C39" i="45"/>
  <c r="C40" i="45" s="1"/>
  <c r="C41" i="45" s="1"/>
  <c r="C42" i="45" s="1"/>
  <c r="C12" i="45"/>
  <c r="B12" i="45" s="1"/>
  <c r="C20" i="45"/>
  <c r="B20" i="45" s="1"/>
  <c r="C28" i="45"/>
  <c r="B28" i="45" s="1"/>
  <c r="C36" i="45"/>
  <c r="B36" i="45" s="1"/>
  <c r="C33" i="45"/>
  <c r="B33" i="45" s="1"/>
  <c r="C19" i="45"/>
  <c r="B19" i="45" s="1"/>
  <c r="C27" i="45"/>
  <c r="B27" i="45" s="1"/>
  <c r="C39" i="44"/>
  <c r="C40" i="44" s="1"/>
  <c r="C41" i="44" s="1"/>
  <c r="C42" i="44" s="1"/>
  <c r="C17" i="44"/>
  <c r="B17" i="44" s="1"/>
  <c r="C25" i="44"/>
  <c r="B25" i="44" s="1"/>
  <c r="C33" i="44"/>
  <c r="B33" i="44" s="1"/>
  <c r="C14" i="44"/>
  <c r="B14" i="44" s="1"/>
  <c r="C19" i="44"/>
  <c r="B19" i="44" s="1"/>
  <c r="C22" i="44"/>
  <c r="B22" i="44" s="1"/>
  <c r="C27" i="44"/>
  <c r="B27" i="44" s="1"/>
  <c r="C30" i="44"/>
  <c r="B30" i="44" s="1"/>
  <c r="C35" i="44"/>
  <c r="B35" i="44" s="1"/>
  <c r="C38" i="44"/>
  <c r="B38" i="44" s="1"/>
  <c r="C13" i="44"/>
  <c r="B13" i="44" s="1"/>
  <c r="C21" i="44"/>
  <c r="B21" i="44" s="1"/>
  <c r="C29" i="44"/>
  <c r="B29" i="44" s="1"/>
  <c r="C37" i="44"/>
  <c r="B37" i="44" s="1"/>
  <c r="C32" i="44"/>
  <c r="B32" i="44" s="1"/>
  <c r="C15" i="44"/>
  <c r="B15" i="44" s="1"/>
  <c r="C16" i="44"/>
  <c r="B16" i="44" s="1"/>
  <c r="C18" i="44"/>
  <c r="B18" i="44" s="1"/>
  <c r="C26" i="44"/>
  <c r="B26" i="44" s="1"/>
  <c r="C34" i="44"/>
  <c r="B34" i="44" s="1"/>
  <c r="C23" i="44"/>
  <c r="B23" i="44" s="1"/>
  <c r="C31" i="44"/>
  <c r="B31" i="44" s="1"/>
  <c r="C24" i="44"/>
  <c r="B24" i="44" s="1"/>
  <c r="C12" i="44"/>
  <c r="B12" i="44" s="1"/>
  <c r="C20" i="44"/>
  <c r="B20" i="44" s="1"/>
  <c r="C28" i="44"/>
  <c r="B28" i="44" s="1"/>
  <c r="B40" i="43"/>
  <c r="B39" i="43"/>
  <c r="C41" i="42"/>
  <c r="C42" i="42" s="1"/>
  <c r="B42" i="42" s="1"/>
  <c r="M39" i="42"/>
  <c r="M29" i="42"/>
  <c r="N34" i="42"/>
  <c r="M37" i="42"/>
  <c r="N13" i="42"/>
  <c r="N21" i="42"/>
  <c r="N40" i="42"/>
  <c r="M28" i="42"/>
  <c r="M22" i="42"/>
  <c r="M30" i="42"/>
  <c r="M38" i="42"/>
  <c r="N35" i="42"/>
  <c r="N12" i="42"/>
  <c r="M19" i="42"/>
  <c r="N14" i="42"/>
  <c r="N22" i="42"/>
  <c r="N30" i="42"/>
  <c r="N38" i="42"/>
  <c r="M40" i="42"/>
  <c r="M15" i="42"/>
  <c r="M20" i="42"/>
  <c r="M23" i="42"/>
  <c r="M31" i="42"/>
  <c r="M36" i="42"/>
  <c r="N18" i="42"/>
  <c r="N26" i="42"/>
  <c r="M12" i="42"/>
  <c r="M27" i="42"/>
  <c r="N28" i="42"/>
  <c r="N16" i="42"/>
  <c r="M35" i="42"/>
  <c r="N36" i="42"/>
  <c r="N20" i="42"/>
  <c r="M18" i="42"/>
  <c r="N19" i="42"/>
  <c r="M26" i="42"/>
  <c r="M34" i="42"/>
  <c r="M42" i="42"/>
  <c r="M25" i="42"/>
  <c r="M33" i="42"/>
  <c r="M17" i="42"/>
  <c r="M41" i="42"/>
  <c r="M24" i="42"/>
  <c r="M32" i="42"/>
  <c r="B40" i="49" l="1"/>
  <c r="B39" i="49"/>
  <c r="M43" i="50"/>
  <c r="M43" i="47"/>
  <c r="M43" i="55"/>
  <c r="M43" i="48"/>
  <c r="M43" i="45"/>
  <c r="M43" i="44"/>
  <c r="B39" i="55"/>
  <c r="M43" i="54"/>
  <c r="B39" i="54"/>
  <c r="B39" i="53"/>
  <c r="M43" i="53"/>
  <c r="B39" i="52"/>
  <c r="B39" i="51"/>
  <c r="M43" i="51"/>
  <c r="B39" i="50"/>
  <c r="B42" i="49"/>
  <c r="B41" i="49"/>
  <c r="B39" i="48"/>
  <c r="B39" i="47"/>
  <c r="B39" i="46"/>
  <c r="M43" i="46"/>
  <c r="B39" i="45"/>
  <c r="B39" i="44"/>
  <c r="M43" i="43"/>
  <c r="B42" i="43"/>
  <c r="B41" i="43"/>
  <c r="B41" i="42"/>
  <c r="N43" i="42"/>
  <c r="M43" i="42"/>
  <c r="B40" i="55" l="1"/>
  <c r="B40" i="54"/>
  <c r="B40" i="53"/>
  <c r="B40" i="52"/>
  <c r="B40" i="51"/>
  <c r="B40" i="50"/>
  <c r="B40" i="48"/>
  <c r="B40" i="47"/>
  <c r="B40" i="46"/>
  <c r="B40" i="44"/>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B41" i="55" l="1"/>
  <c r="B42" i="55"/>
  <c r="B42" i="54"/>
  <c r="B41" i="54"/>
  <c r="B42" i="53"/>
  <c r="B41" i="53"/>
  <c r="B42" i="52"/>
  <c r="B41" i="52"/>
  <c r="B42" i="51"/>
  <c r="B41" i="51"/>
  <c r="B41" i="50"/>
  <c r="B42" i="50"/>
  <c r="B42" i="48"/>
  <c r="B41" i="48"/>
  <c r="B42" i="47"/>
  <c r="B41" i="47"/>
  <c r="B41" i="46"/>
  <c r="B42" i="46"/>
  <c r="B42" i="44"/>
  <c r="B41" i="44"/>
  <c r="F41" i="1"/>
  <c r="C39" i="1" l="1"/>
  <c r="C38" i="1"/>
  <c r="C37" i="1"/>
  <c r="C36" i="1"/>
  <c r="C35" i="1"/>
  <c r="C34" i="1"/>
  <c r="C33" i="1"/>
  <c r="C32" i="1"/>
  <c r="C31" i="1"/>
  <c r="C30" i="1"/>
  <c r="C29" i="1"/>
  <c r="C28" i="1"/>
  <c r="C27" i="1"/>
  <c r="C26" i="1"/>
  <c r="C25" i="1"/>
  <c r="C24" i="1"/>
  <c r="C23" i="1"/>
  <c r="C22" i="1"/>
  <c r="C21" i="1"/>
  <c r="C20" i="1"/>
  <c r="C19" i="1"/>
  <c r="C18" i="1"/>
  <c r="C17" i="1"/>
  <c r="C16" i="1"/>
  <c r="C15" i="1"/>
  <c r="C14" i="1"/>
  <c r="C13" i="1"/>
  <c r="C12" i="1"/>
  <c r="B12" i="1" l="1"/>
  <c r="F12" i="1"/>
  <c r="I12" i="1"/>
  <c r="F14" i="1"/>
  <c r="I14" i="1"/>
  <c r="F15" i="1"/>
  <c r="I15" i="1"/>
  <c r="F16" i="1"/>
  <c r="I16" i="1"/>
  <c r="F17" i="1"/>
  <c r="I17" i="1"/>
  <c r="F18" i="1"/>
  <c r="I18" i="1"/>
  <c r="F19" i="1"/>
  <c r="I19" i="1"/>
  <c r="F20" i="1"/>
  <c r="I20" i="1"/>
  <c r="F21" i="1"/>
  <c r="I21" i="1"/>
  <c r="F22" i="1"/>
  <c r="I22" i="1"/>
  <c r="F23" i="1"/>
  <c r="I23" i="1"/>
  <c r="F24" i="1"/>
  <c r="I24" i="1"/>
  <c r="F25" i="1"/>
  <c r="I25" i="1"/>
  <c r="F26" i="1"/>
  <c r="I26" i="1"/>
  <c r="F27" i="1"/>
  <c r="I27" i="1"/>
  <c r="F28" i="1"/>
  <c r="I28" i="1"/>
  <c r="F29" i="1"/>
  <c r="I29" i="1"/>
  <c r="F30" i="1"/>
  <c r="I30" i="1"/>
  <c r="F31" i="1"/>
  <c r="I31" i="1"/>
  <c r="F32" i="1"/>
  <c r="I32" i="1"/>
  <c r="F33" i="1"/>
  <c r="I33" i="1"/>
  <c r="F34" i="1"/>
  <c r="I34" i="1"/>
  <c r="F35" i="1"/>
  <c r="I35" i="1"/>
  <c r="F36" i="1"/>
  <c r="I36" i="1"/>
  <c r="F37" i="1"/>
  <c r="I37" i="1"/>
  <c r="F38" i="1"/>
  <c r="I38" i="1"/>
  <c r="F39" i="1"/>
  <c r="I39" i="1"/>
  <c r="F40" i="1"/>
  <c r="I40" i="1"/>
  <c r="I41" i="1"/>
  <c r="F42" i="1"/>
  <c r="I42" i="1"/>
  <c r="I13" i="1"/>
  <c r="F13" i="1"/>
  <c r="B38" i="1" l="1"/>
  <c r="B37" i="1"/>
  <c r="B36" i="1"/>
  <c r="B35" i="1"/>
  <c r="B34" i="1"/>
  <c r="B33" i="1"/>
  <c r="B32" i="1"/>
  <c r="B31" i="1"/>
  <c r="B30" i="1"/>
  <c r="B29" i="1"/>
  <c r="B28" i="1"/>
  <c r="B27" i="1"/>
  <c r="B26" i="1"/>
  <c r="B25" i="1"/>
  <c r="B24" i="1"/>
  <c r="B23" i="1"/>
  <c r="B22" i="1"/>
  <c r="B21" i="1"/>
  <c r="B20" i="1"/>
  <c r="B19" i="1"/>
  <c r="M43" i="1" l="1"/>
  <c r="B39" i="1"/>
  <c r="B18" i="1"/>
  <c r="B17" i="1"/>
  <c r="B16" i="1"/>
  <c r="B15" i="1"/>
  <c r="B14" i="1"/>
  <c r="B13" i="1"/>
  <c r="B40" i="1" l="1"/>
  <c r="B41" i="1" l="1"/>
  <c r="B42" i="1" l="1"/>
  <c r="B40" i="45"/>
  <c r="B41" i="45"/>
  <c r="B42" i="45"/>
</calcChain>
</file>

<file path=xl/sharedStrings.xml><?xml version="1.0" encoding="utf-8"?>
<sst xmlns="http://schemas.openxmlformats.org/spreadsheetml/2006/main" count="474" uniqueCount="40">
  <si>
    <t>Day</t>
  </si>
  <si>
    <t>Total</t>
  </si>
  <si>
    <t>Date</t>
  </si>
  <si>
    <t>Employee signature</t>
  </si>
  <si>
    <t>Employee</t>
  </si>
  <si>
    <t>Report to:</t>
  </si>
  <si>
    <t>Daily Total</t>
  </si>
  <si>
    <t>[Position]</t>
  </si>
  <si>
    <t>Supervisor signature (as required)</t>
  </si>
  <si>
    <t>Employee Phone:</t>
  </si>
  <si>
    <t>Employee Email:</t>
  </si>
  <si>
    <t>Overtime Kicks in at:</t>
  </si>
  <si>
    <t>Morning</t>
  </si>
  <si>
    <t>Afternoon</t>
  </si>
  <si>
    <t>Evening</t>
  </si>
  <si>
    <t>Notes</t>
  </si>
  <si>
    <r>
      <t>Funding Organization</t>
    </r>
    <r>
      <rPr>
        <sz val="10"/>
        <color theme="2" tint="-0.64998321481978816"/>
        <rFont val="Verdana"/>
        <family val="2"/>
        <scheme val="minor"/>
      </rPr>
      <t>:</t>
    </r>
  </si>
  <si>
    <t>Period Starts:</t>
  </si>
  <si>
    <t>Over-Time</t>
  </si>
  <si>
    <t>[Address, City]</t>
  </si>
  <si>
    <t>[Province, PC]</t>
  </si>
  <si>
    <t xml:space="preserve">      Please update my contact information</t>
  </si>
  <si>
    <t>Code</t>
  </si>
  <si>
    <r>
      <t xml:space="preserve">*** Code Column </t>
    </r>
    <r>
      <rPr>
        <b/>
        <i/>
        <sz val="9"/>
        <color theme="1"/>
        <rFont val="Verdana"/>
        <family val="2"/>
        <scheme val="minor"/>
      </rPr>
      <t>W</t>
    </r>
    <r>
      <rPr>
        <i/>
        <sz val="9"/>
        <color theme="1"/>
        <rFont val="Verdana"/>
        <family val="2"/>
        <scheme val="minor"/>
      </rPr>
      <t xml:space="preserve"> indicates you worked on a Stat</t>
    </r>
  </si>
  <si>
    <t>*** Time Card Master Sheet is hidden</t>
  </si>
  <si>
    <t>Employee Job Position</t>
  </si>
  <si>
    <t>Name of Church/School/Organization</t>
  </si>
  <si>
    <t xml:space="preserve">Video Tutorial Available at: </t>
  </si>
  <si>
    <t>https://vimeo.com/151553151</t>
  </si>
  <si>
    <t>Salary</t>
  </si>
  <si>
    <t>Time Card</t>
  </si>
  <si>
    <t>[Hours/Day]</t>
  </si>
  <si>
    <t>Must be submitted to the Paroll Department by the 5th day of the following month</t>
  </si>
  <si>
    <t>Please enter your name</t>
  </si>
  <si>
    <t>If applicable, name of Supervisor</t>
  </si>
  <si>
    <t>Over Time</t>
  </si>
  <si>
    <r>
      <t xml:space="preserve">*** Code Column: </t>
    </r>
    <r>
      <rPr>
        <b/>
        <i/>
        <sz val="9"/>
        <color theme="1"/>
        <rFont val="Verdana"/>
        <family val="2"/>
        <scheme val="minor"/>
      </rPr>
      <t>W</t>
    </r>
    <r>
      <rPr>
        <i/>
        <sz val="9"/>
        <color theme="1"/>
        <rFont val="Verdana"/>
        <family val="2"/>
        <scheme val="minor"/>
      </rPr>
      <t xml:space="preserve"> indicates you worked on a Stat; </t>
    </r>
    <r>
      <rPr>
        <b/>
        <i/>
        <sz val="9"/>
        <color theme="1"/>
        <rFont val="Verdana"/>
        <family val="2"/>
        <scheme val="minor"/>
      </rPr>
      <t>S</t>
    </r>
    <r>
      <rPr>
        <i/>
        <sz val="9"/>
        <color theme="1"/>
        <rFont val="Verdana"/>
        <family val="2"/>
        <scheme val="minor"/>
      </rPr>
      <t xml:space="preserve"> indicates Sick Day; </t>
    </r>
    <r>
      <rPr>
        <b/>
        <i/>
        <sz val="9"/>
        <color theme="1"/>
        <rFont val="Verdana"/>
        <family val="2"/>
        <scheme val="minor"/>
      </rPr>
      <t>V</t>
    </r>
    <r>
      <rPr>
        <i/>
        <sz val="9"/>
        <color theme="1"/>
        <rFont val="Verdana"/>
        <family val="2"/>
        <scheme val="minor"/>
      </rPr>
      <t xml:space="preserve"> indicates Vacation;</t>
    </r>
    <r>
      <rPr>
        <b/>
        <i/>
        <sz val="9"/>
        <color theme="1"/>
        <rFont val="Verdana"/>
        <family val="2"/>
        <scheme val="minor"/>
      </rPr>
      <t/>
    </r>
  </si>
  <si>
    <r>
      <t xml:space="preserve">*** Code Column: </t>
    </r>
    <r>
      <rPr>
        <b/>
        <i/>
        <sz val="9"/>
        <color theme="1"/>
        <rFont val="Verdana"/>
        <family val="2"/>
        <scheme val="minor"/>
      </rPr>
      <t>W</t>
    </r>
    <r>
      <rPr>
        <i/>
        <sz val="9"/>
        <color theme="1"/>
        <rFont val="Verdana"/>
        <family val="2"/>
        <scheme val="minor"/>
      </rPr>
      <t xml:space="preserve"> indicates you worked on a Stat; </t>
    </r>
    <r>
      <rPr>
        <b/>
        <i/>
        <sz val="9"/>
        <color theme="1"/>
        <rFont val="Verdana"/>
        <family val="2"/>
        <scheme val="minor"/>
      </rPr>
      <t>S</t>
    </r>
    <r>
      <rPr>
        <i/>
        <sz val="9"/>
        <color theme="1"/>
        <rFont val="Verdana"/>
        <family val="2"/>
        <scheme val="minor"/>
      </rPr>
      <t xml:space="preserve"> indicates Sick Day; </t>
    </r>
    <r>
      <rPr>
        <b/>
        <i/>
        <sz val="9"/>
        <color theme="1"/>
        <rFont val="Verdana"/>
        <family val="2"/>
        <scheme val="minor"/>
      </rPr>
      <t>V</t>
    </r>
    <r>
      <rPr>
        <i/>
        <sz val="9"/>
        <color theme="1"/>
        <rFont val="Verdana"/>
        <family val="2"/>
        <scheme val="minor"/>
      </rPr>
      <t xml:space="preserve"> indicates Vacation; </t>
    </r>
    <r>
      <rPr>
        <b/>
        <i/>
        <sz val="9"/>
        <color theme="1"/>
        <rFont val="Verdana"/>
        <family val="2"/>
        <scheme val="minor"/>
      </rPr>
      <t>P</t>
    </r>
    <r>
      <rPr>
        <i/>
        <sz val="9"/>
        <color theme="1"/>
        <rFont val="Verdana"/>
        <family val="2"/>
        <scheme val="minor"/>
      </rPr>
      <t xml:space="preserve"> indicates Personal;</t>
    </r>
  </si>
  <si>
    <r>
      <rPr>
        <b/>
        <sz val="12"/>
        <color theme="1"/>
        <rFont val="Verdana"/>
        <family val="2"/>
        <scheme val="minor"/>
      </rPr>
      <t>Completing the Time Card for Salary Paid Employees</t>
    </r>
    <r>
      <rPr>
        <sz val="10"/>
        <color theme="1"/>
        <rFont val="Verdana"/>
        <family val="2"/>
        <scheme val="minor"/>
      </rPr>
      <t xml:space="preserve">
It is an Excel spreadsheet, so you will need to be sure to use numbers in order for it to calculate correctly. Your pay period is from the first day of the month to the last day of the month. </t>
    </r>
    <r>
      <rPr>
        <u/>
        <sz val="10"/>
        <color theme="1"/>
        <rFont val="Verdana"/>
        <family val="2"/>
        <scheme val="minor"/>
      </rPr>
      <t xml:space="preserve">Please use the tab for the current month.
</t>
    </r>
    <r>
      <rPr>
        <sz val="10"/>
        <color theme="1"/>
        <rFont val="Verdana"/>
        <family val="2"/>
        <scheme val="minor"/>
      </rPr>
      <t xml:space="preserve">
You will find the time card on the conference website at </t>
    </r>
    <r>
      <rPr>
        <b/>
        <sz val="10"/>
        <color theme="1"/>
        <rFont val="Verdana"/>
        <family val="2"/>
        <scheme val="minor"/>
      </rPr>
      <t>www.albertaadventist.ca</t>
    </r>
    <r>
      <rPr>
        <sz val="10"/>
        <color theme="1"/>
        <rFont val="Verdana"/>
        <family val="2"/>
        <scheme val="minor"/>
      </rPr>
      <t xml:space="preserve">. Go to the Treasury Department, past the pictures of the staff and you will see “Time Card - Salary Employees”, and download it to your computer. Complete the form on the computer and save it to a file on your computer. Once you are finished for the time period, print it out and submit to your supervisor for their approval and signature.  </t>
    </r>
    <r>
      <rPr>
        <b/>
        <u/>
        <sz val="10"/>
        <color theme="1"/>
        <rFont val="Verdana"/>
        <family val="2"/>
        <scheme val="minor"/>
      </rPr>
      <t>They should receive it from you at the end of the end of every month.  This form must be submitted to the Payroll Department by the 5th day of the following month.</t>
    </r>
    <r>
      <rPr>
        <sz val="10"/>
        <color theme="1"/>
        <rFont val="Verdana"/>
        <family val="2"/>
        <scheme val="minor"/>
      </rPr>
      <t xml:space="preserve">  If you do not report to a supervisor, just attach it to an email and email it to Kim in the Payroll Department at </t>
    </r>
    <r>
      <rPr>
        <b/>
        <sz val="10"/>
        <color theme="1"/>
        <rFont val="Verdana"/>
        <family val="2"/>
        <scheme val="minor"/>
      </rPr>
      <t>payroll@albertaadventist.ca</t>
    </r>
    <r>
      <rPr>
        <sz val="10"/>
        <color theme="1"/>
        <rFont val="Verdana"/>
        <family val="2"/>
        <scheme val="minor"/>
      </rPr>
      <t xml:space="preserve">. If perchance you do not have a computer please have someone print out the form for you. You can make copies to fill in by hand and submit it by fax (403-343-1523) to the Payroll Department.
When you open the file you will see a tab at the bottom which says Time Card Info. Go into that tab first and fill out the required information. It will automatically fill in that particular information on each month’s time card.  If any of this information changes during the year, be sure to go back into that tab and make the necessary adjustments.
Next click on the current month tab and it will have the dates already listed on the page as well as the info that you completed on the Time Card Info tab.  We have 3 sections listing morning, afternoon and evening.  This time card is designed to apply to all employees regardless of their job requirements, as some work in schools, others are janitors at churches, etc.  Some work only during the day, others during the day with the occasional evening required, others in the evening only or on a Sunday.
An example has been attached for you to see what your time card should look like. Due to people working evenings, we have had to design this time card to cover a 24 hour period but you must still enter using the numbers 1-12.  However when recording anything after 1 pm, you will need to enter it as </t>
    </r>
    <r>
      <rPr>
        <b/>
        <sz val="10"/>
        <color theme="1"/>
        <rFont val="Verdana"/>
        <family val="2"/>
        <scheme val="minor"/>
      </rPr>
      <t>1:00 p</t>
    </r>
    <r>
      <rPr>
        <sz val="10"/>
        <color theme="1"/>
        <rFont val="Verdana"/>
        <family val="2"/>
        <scheme val="minor"/>
      </rPr>
      <t xml:space="preserve"> and it will automatically fill the rest in correctly.  Be sure to indicate the break between the morning and afternoon or afternoon and evening as you are not paid for your meal breaks. Remember to record your time in </t>
    </r>
    <r>
      <rPr>
        <b/>
        <sz val="10"/>
        <color theme="1"/>
        <rFont val="Verdana"/>
        <family val="2"/>
        <scheme val="minor"/>
      </rPr>
      <t>15 minute increments</t>
    </r>
    <r>
      <rPr>
        <sz val="10"/>
        <color theme="1"/>
        <rFont val="Verdana"/>
        <family val="2"/>
        <scheme val="minor"/>
      </rPr>
      <t xml:space="preserve"> only 8:00, 8:15, 8:30 or 8:45 (not 8:03, 8:47 etc)
The spreadsheet will calculate your hours at the end of every day and will indicate if you have any over-time. Be sure to specify your </t>
    </r>
    <r>
      <rPr>
        <b/>
        <sz val="10"/>
        <color theme="1"/>
        <rFont val="Verdana"/>
        <family val="2"/>
        <scheme val="minor"/>
      </rPr>
      <t>am</t>
    </r>
    <r>
      <rPr>
        <sz val="10"/>
        <color theme="1"/>
        <rFont val="Verdana"/>
        <family val="2"/>
        <scheme val="minor"/>
      </rPr>
      <t xml:space="preserve"> &amp; </t>
    </r>
    <r>
      <rPr>
        <b/>
        <sz val="10"/>
        <color theme="1"/>
        <rFont val="Verdana"/>
        <family val="2"/>
        <scheme val="minor"/>
      </rPr>
      <t>pm</t>
    </r>
    <r>
      <rPr>
        <sz val="10"/>
        <color theme="1"/>
        <rFont val="Verdana"/>
        <family val="2"/>
        <scheme val="minor"/>
      </rPr>
      <t xml:space="preserve"> correctly when entering your time, because if you accidentally put in am when it should be pm, it will incorrectly show it as over-time. Please look it over carefully to make sure your hours are correct before you submit it. When there is a Stat Holiday, please enter the number of hours you would normally work (ex. 8) and enter STAT on the Notes column on the right side of the page.  If this is NOT a day you normally work, leave the day blank.  If perchance you worked the Stat, then indicate that by recording your hours and putting the letter W in the column marked “Code”.  Use the appropriate codes when recording your Sick, Personal or Vacation Time used.  Unpaid time for Sick or Personal days will typically be deducted from the followling months pay.
Once your time card is completed, save it to a  file on your computer before you print it or email it in case there is a problem.  Be sure to sign and date your time card.  There is a section at the bottom of the page for address changes, and phone or email updates.
We hope that you will find this easy to use.  It may be updated from time to time as we discover ways to improve it.  Thank you for your cooperation as we move forward in streamlining our payroll system.
</t>
    </r>
  </si>
  <si>
    <t>Timesheet Starts: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</si>
</sst>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h:mm\ AM/PM;@"/>
    <numFmt numFmtId="165" formatCode="m/dd/yy;@"/>
    <numFmt numFmtId="166" formatCode="h:mm;@"/>
  </numFmts>
  <fonts count="33" x14ac:knownFonts="1">
    <font>
      <sz val="10"/>
      <color theme="1"/>
      <name val="Verdana"/>
      <family val="2"/>
      <scheme val="minor"/>
    </font>
    <font>
      <sz val="11"/>
      <color theme="1"/>
      <name val="Verdana"/>
      <family val="2"/>
      <scheme val="minor"/>
    </font>
    <font>
      <sz val="11"/>
      <color theme="1"/>
      <name val="Verdana"/>
      <family val="2"/>
      <scheme val="minor"/>
    </font>
    <font>
      <sz val="11"/>
      <color theme="2" tint="-0.64998321481978816"/>
      <name val="Verdana"/>
      <family val="2"/>
      <scheme val="minor"/>
    </font>
    <font>
      <sz val="10"/>
      <color theme="1"/>
      <name val="Verdana"/>
      <family val="2"/>
      <scheme val="minor"/>
    </font>
    <font>
      <sz val="9"/>
      <color theme="1"/>
      <name val="Verdana"/>
      <family val="2"/>
      <scheme val="minor"/>
    </font>
    <font>
      <sz val="9"/>
      <color theme="2" tint="-0.64998321481978816"/>
      <name val="Verdana"/>
      <family val="2"/>
      <scheme val="minor"/>
    </font>
    <font>
      <b/>
      <sz val="9"/>
      <color theme="1"/>
      <name val="Verdana"/>
      <family val="2"/>
      <scheme val="minor"/>
    </font>
    <font>
      <sz val="8"/>
      <color theme="1"/>
      <name val="Verdana"/>
      <family val="2"/>
      <scheme val="minor"/>
    </font>
    <font>
      <sz val="10"/>
      <color indexed="23"/>
      <name val="Verdana"/>
      <family val="2"/>
      <scheme val="minor"/>
    </font>
    <font>
      <sz val="24"/>
      <color theme="2" tint="-0.249977111117893"/>
      <name val="Verdana"/>
      <family val="2"/>
      <scheme val="minor"/>
    </font>
    <font>
      <b/>
      <sz val="10"/>
      <color theme="0"/>
      <name val="Verdana"/>
      <family val="2"/>
      <scheme val="minor"/>
    </font>
    <font>
      <i/>
      <sz val="9"/>
      <color theme="1"/>
      <name val="Verdana"/>
      <family val="2"/>
      <scheme val="minor"/>
    </font>
    <font>
      <b/>
      <i/>
      <sz val="10"/>
      <color theme="0"/>
      <name val="Verdana"/>
      <family val="2"/>
      <scheme val="minor"/>
    </font>
    <font>
      <b/>
      <sz val="30"/>
      <color rgb="FFB4AA9C"/>
      <name val="Advent"/>
    </font>
    <font>
      <b/>
      <sz val="16"/>
      <color rgb="FFB4AA9C"/>
      <name val="Advent"/>
    </font>
    <font>
      <sz val="10"/>
      <color theme="2" tint="-0.64998321481978816"/>
      <name val="Verdana"/>
      <family val="2"/>
      <scheme val="minor"/>
    </font>
    <font>
      <b/>
      <i/>
      <sz val="9"/>
      <color theme="1"/>
      <name val="Verdana"/>
      <family val="2"/>
      <scheme val="minor"/>
    </font>
    <font>
      <i/>
      <sz val="8"/>
      <color theme="1"/>
      <name val="Verdana"/>
      <family val="2"/>
      <scheme val="minor"/>
    </font>
    <font>
      <b/>
      <sz val="9"/>
      <color theme="2" tint="-0.64998321481978816"/>
      <name val="Verdana"/>
      <family val="2"/>
      <scheme val="minor"/>
    </font>
    <font>
      <b/>
      <sz val="8"/>
      <color theme="0"/>
      <name val="Verdana"/>
      <family val="2"/>
      <scheme val="minor"/>
    </font>
    <font>
      <b/>
      <sz val="12"/>
      <color theme="1"/>
      <name val="Verdana"/>
      <family val="2"/>
      <scheme val="minor"/>
    </font>
    <font>
      <b/>
      <sz val="10"/>
      <color theme="1"/>
      <name val="Verdana"/>
      <family val="2"/>
      <scheme val="minor"/>
    </font>
    <font>
      <u/>
      <sz val="10"/>
      <color theme="1"/>
      <name val="Verdana"/>
      <family val="2"/>
      <scheme val="minor"/>
    </font>
    <font>
      <b/>
      <u/>
      <sz val="10"/>
      <color theme="1"/>
      <name val="Verdana"/>
      <family val="2"/>
      <scheme val="minor"/>
    </font>
    <font>
      <u/>
      <sz val="10"/>
      <color theme="10"/>
      <name val="Verdana"/>
      <family val="2"/>
      <scheme val="minor"/>
    </font>
    <font>
      <b/>
      <u/>
      <sz val="10"/>
      <color rgb="FF0070C0"/>
      <name val="Verdana"/>
      <family val="2"/>
      <scheme val="minor"/>
    </font>
    <font>
      <i/>
      <sz val="8"/>
      <color theme="2" tint="-0.64998321481978816"/>
      <name val="Verdana"/>
      <family val="2"/>
      <scheme val="minor"/>
    </font>
    <font>
      <b/>
      <i/>
      <sz val="8"/>
      <color theme="2" tint="-0.64998321481978816"/>
      <name val="Verdana"/>
      <family val="2"/>
      <scheme val="minor"/>
    </font>
    <font>
      <b/>
      <sz val="8"/>
      <color theme="1"/>
      <name val="Verdana"/>
      <family val="2"/>
      <scheme val="minor"/>
    </font>
    <font>
      <b/>
      <sz val="16"/>
      <name val="Advent"/>
    </font>
    <font>
      <sz val="10"/>
      <name val="Verdana"/>
      <family val="2"/>
      <scheme val="minor"/>
    </font>
    <font>
      <b/>
      <sz val="30"/>
      <name val="Advent"/>
    </font>
  </fonts>
  <fills count="7">
    <fill>
      <patternFill patternType="none"/>
    </fill>
    <fill>
      <patternFill patternType="gray125"/>
    </fill>
    <fill>
      <patternFill patternType="solid">
        <fgColor theme="9" tint="0.39997558519241921"/>
        <bgColor indexed="65"/>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theme="9" tint="0.59999389629810485"/>
        <bgColor theme="9" tint="0.79998168889431442"/>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bottom style="thin">
        <color indexed="23"/>
      </bottom>
      <diagonal/>
    </border>
    <border>
      <left/>
      <right/>
      <top/>
      <bottom style="thin">
        <color theme="2" tint="-0.499984740745262"/>
      </bottom>
      <diagonal/>
    </border>
    <border>
      <left style="thin">
        <color indexed="23"/>
      </left>
      <right/>
      <top style="thin">
        <color theme="9" tint="0.39997558519241921"/>
      </top>
      <bottom style="thin">
        <color indexed="23"/>
      </bottom>
      <diagonal/>
    </border>
    <border>
      <left style="thin">
        <color indexed="23"/>
      </left>
      <right style="thin">
        <color indexed="23"/>
      </right>
      <top style="thin">
        <color theme="9" tint="0.39997558519241921"/>
      </top>
      <bottom style="thin">
        <color indexed="23"/>
      </bottom>
      <diagonal/>
    </border>
    <border>
      <left style="thin">
        <color indexed="23"/>
      </left>
      <right style="medium">
        <color indexed="23"/>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style="thin">
        <color theme="9" tint="0.39997558519241921"/>
      </top>
      <bottom style="thin">
        <color indexed="23"/>
      </bottom>
      <diagonal/>
    </border>
    <border>
      <left/>
      <right style="thin">
        <color indexed="23"/>
      </right>
      <top/>
      <bottom/>
      <diagonal/>
    </border>
    <border>
      <left style="thin">
        <color indexed="23"/>
      </left>
      <right style="medium">
        <color indexed="23"/>
      </right>
      <top style="thin">
        <color theme="9" tint="0.39997558519241921"/>
      </top>
      <bottom style="thin">
        <color indexed="23"/>
      </bottom>
      <diagonal/>
    </border>
    <border>
      <left style="thin">
        <color indexed="23"/>
      </left>
      <right style="medium">
        <color indexed="23"/>
      </right>
      <top/>
      <bottom style="thin">
        <color indexed="23"/>
      </bottom>
      <diagonal/>
    </border>
    <border>
      <left/>
      <right/>
      <top style="thin">
        <color theme="2" tint="-0.499984740745262"/>
      </top>
      <bottom/>
      <diagonal/>
    </border>
    <border>
      <left/>
      <right/>
      <top/>
      <bottom style="mediumDashDotDot">
        <color auto="1"/>
      </bottom>
      <diagonal/>
    </border>
    <border>
      <left/>
      <right/>
      <top style="mediumDashDotDot">
        <color auto="1"/>
      </top>
      <bottom/>
      <diagonal/>
    </border>
    <border>
      <left/>
      <right/>
      <top style="mediumDashDotDot">
        <color auto="1"/>
      </top>
      <bottom style="thin">
        <color theme="2" tint="-0.499984740745262"/>
      </bottom>
      <diagonal/>
    </border>
    <border>
      <left style="thick">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thick">
        <color indexed="23"/>
      </left>
      <right style="thin">
        <color indexed="23"/>
      </right>
      <top style="thin">
        <color theme="9" tint="0.39997558519241921"/>
      </top>
      <bottom style="thin">
        <color indexed="23"/>
      </bottom>
      <diagonal/>
    </border>
    <border>
      <left style="thin">
        <color indexed="23"/>
      </left>
      <right style="thick">
        <color indexed="23"/>
      </right>
      <top style="thin">
        <color theme="9" tint="0.39997558519241921"/>
      </top>
      <bottom style="thin">
        <color indexed="23"/>
      </bottom>
      <diagonal/>
    </border>
    <border>
      <left/>
      <right/>
      <top style="thin">
        <color indexed="23"/>
      </top>
      <bottom/>
      <diagonal/>
    </border>
  </borders>
  <cellStyleXfs count="2">
    <xf numFmtId="0" fontId="0" fillId="0" borderId="0"/>
    <xf numFmtId="0" fontId="25" fillId="0" borderId="0" applyNumberFormat="0" applyFill="0" applyBorder="0" applyAlignment="0" applyProtection="0"/>
  </cellStyleXfs>
  <cellXfs count="118">
    <xf numFmtId="0" fontId="0" fillId="0" borderId="0" xfId="0"/>
    <xf numFmtId="0" fontId="6" fillId="0" borderId="0" xfId="0" applyFont="1" applyBorder="1" applyAlignment="1">
      <alignment wrapText="1"/>
    </xf>
    <xf numFmtId="0" fontId="4" fillId="0" borderId="0" xfId="0" applyFont="1"/>
    <xf numFmtId="0" fontId="6" fillId="0" borderId="0" xfId="0" applyFont="1" applyBorder="1" applyAlignment="1">
      <alignment vertical="center"/>
    </xf>
    <xf numFmtId="0" fontId="9" fillId="0" borderId="0" xfId="0" applyFont="1"/>
    <xf numFmtId="0" fontId="10" fillId="0" borderId="0" xfId="0" applyFont="1" applyAlignment="1">
      <alignment vertical="top"/>
    </xf>
    <xf numFmtId="0" fontId="5" fillId="0" borderId="0" xfId="0" applyFont="1"/>
    <xf numFmtId="0" fontId="8" fillId="0" borderId="0" xfId="0" applyFont="1"/>
    <xf numFmtId="0" fontId="11" fillId="3" borderId="2" xfId="0" applyFont="1" applyFill="1" applyBorder="1" applyAlignment="1">
      <alignment vertical="center" wrapText="1"/>
    </xf>
    <xf numFmtId="0" fontId="7" fillId="4" borderId="5" xfId="0" applyFont="1" applyFill="1" applyBorder="1" applyAlignment="1">
      <alignment horizontal="left" vertical="center" wrapText="1"/>
    </xf>
    <xf numFmtId="0" fontId="13" fillId="3" borderId="1" xfId="0" applyFont="1" applyFill="1" applyBorder="1" applyAlignment="1">
      <alignment horizontal="center" vertical="center" wrapText="1"/>
    </xf>
    <xf numFmtId="2" fontId="7" fillId="2" borderId="10" xfId="0" applyNumberFormat="1" applyFont="1" applyFill="1" applyBorder="1" applyAlignment="1">
      <alignment horizontal="center" vertical="center"/>
    </xf>
    <xf numFmtId="2" fontId="12" fillId="4" borderId="11" xfId="0" applyNumberFormat="1" applyFont="1" applyFill="1" applyBorder="1" applyAlignment="1">
      <alignment horizontal="center" vertical="center"/>
    </xf>
    <xf numFmtId="0" fontId="9" fillId="0" borderId="0" xfId="0" applyFont="1" applyBorder="1" applyAlignment="1">
      <alignment vertical="center"/>
    </xf>
    <xf numFmtId="164" fontId="5" fillId="4" borderId="9" xfId="0" applyNumberFormat="1" applyFont="1" applyFill="1" applyBorder="1" applyAlignment="1" applyProtection="1">
      <alignment horizontal="center" vertical="center"/>
      <protection locked="0"/>
    </xf>
    <xf numFmtId="164" fontId="5" fillId="4" borderId="6" xfId="0" applyNumberFormat="1" applyFont="1" applyFill="1" applyBorder="1" applyAlignment="1" applyProtection="1">
      <alignment horizontal="center" vertical="center"/>
      <protection locked="0"/>
    </xf>
    <xf numFmtId="164" fontId="5" fillId="0" borderId="8" xfId="0" applyNumberFormat="1" applyFont="1" applyBorder="1" applyAlignment="1" applyProtection="1">
      <alignment horizontal="center" vertical="center"/>
      <protection locked="0"/>
    </xf>
    <xf numFmtId="164" fontId="5" fillId="0" borderId="6" xfId="0" applyNumberFormat="1" applyFont="1" applyBorder="1" applyAlignment="1" applyProtection="1">
      <alignment horizontal="center" vertical="center"/>
      <protection locked="0"/>
    </xf>
    <xf numFmtId="164" fontId="5" fillId="0" borderId="9" xfId="0" applyNumberFormat="1" applyFont="1" applyBorder="1" applyAlignment="1" applyProtection="1">
      <alignment horizontal="center" vertical="center"/>
      <protection locked="0"/>
    </xf>
    <xf numFmtId="164" fontId="5" fillId="0" borderId="2" xfId="0" applyNumberFormat="1" applyFont="1" applyBorder="1" applyAlignment="1" applyProtection="1">
      <alignment horizontal="center" vertical="center"/>
      <protection locked="0"/>
    </xf>
    <xf numFmtId="20" fontId="4" fillId="0" borderId="0" xfId="0" applyNumberFormat="1" applyFont="1"/>
    <xf numFmtId="20" fontId="0" fillId="0" borderId="0" xfId="0" applyNumberFormat="1" applyFont="1"/>
    <xf numFmtId="14" fontId="5" fillId="0" borderId="0" xfId="0" applyNumberFormat="1" applyFont="1" applyBorder="1" applyAlignment="1" applyProtection="1">
      <alignment horizontal="left"/>
    </xf>
    <xf numFmtId="0" fontId="0" fillId="0" borderId="0" xfId="0" applyProtection="1"/>
    <xf numFmtId="0" fontId="6" fillId="0" borderId="0" xfId="0" applyFont="1" applyBorder="1" applyAlignment="1" applyProtection="1">
      <alignment wrapText="1"/>
    </xf>
    <xf numFmtId="14" fontId="5" fillId="0" borderId="0" xfId="0" applyNumberFormat="1" applyFont="1" applyBorder="1" applyAlignment="1" applyProtection="1"/>
    <xf numFmtId="0" fontId="6" fillId="0" borderId="0" xfId="0" applyFont="1" applyBorder="1" applyAlignment="1" applyProtection="1">
      <alignment horizontal="left" wrapText="1"/>
    </xf>
    <xf numFmtId="2" fontId="7" fillId="2" borderId="0" xfId="0" applyNumberFormat="1" applyFont="1" applyFill="1" applyBorder="1" applyAlignment="1">
      <alignment horizontal="center" vertical="center"/>
    </xf>
    <xf numFmtId="0" fontId="5" fillId="0" borderId="0" xfId="0" applyFont="1" applyAlignment="1">
      <alignment horizontal="center"/>
    </xf>
    <xf numFmtId="0" fontId="4" fillId="0" borderId="14" xfId="0" applyFont="1" applyBorder="1"/>
    <xf numFmtId="0" fontId="6" fillId="0" borderId="13" xfId="0" applyFont="1" applyBorder="1" applyAlignment="1">
      <alignment vertical="center"/>
    </xf>
    <xf numFmtId="0" fontId="5" fillId="0" borderId="0" xfId="0" applyFont="1" applyAlignment="1">
      <alignment horizontal="left" vertical="top"/>
    </xf>
    <xf numFmtId="0" fontId="6" fillId="0" borderId="0" xfId="0" applyFont="1" applyFill="1" applyBorder="1" applyAlignment="1">
      <alignment horizontal="left" vertical="top" wrapText="1"/>
    </xf>
    <xf numFmtId="0" fontId="6" fillId="0" borderId="13" xfId="0" applyFont="1" applyFill="1" applyBorder="1" applyAlignment="1">
      <alignment vertical="top" wrapText="1"/>
    </xf>
    <xf numFmtId="2" fontId="12" fillId="4" borderId="5" xfId="0" applyNumberFormat="1" applyFont="1" applyFill="1" applyBorder="1" applyAlignment="1">
      <alignment horizontal="center" vertical="center"/>
    </xf>
    <xf numFmtId="2" fontId="7" fillId="6" borderId="17" xfId="0" applyNumberFormat="1" applyFont="1" applyFill="1" applyBorder="1" applyAlignment="1">
      <alignment horizontal="center" vertical="center"/>
    </xf>
    <xf numFmtId="2" fontId="12" fillId="4" borderId="18" xfId="0" applyNumberFormat="1" applyFont="1" applyFill="1" applyBorder="1" applyAlignment="1">
      <alignment horizontal="center" vertical="center"/>
    </xf>
    <xf numFmtId="2" fontId="7" fillId="6" borderId="19" xfId="0" applyNumberFormat="1" applyFont="1" applyFill="1" applyBorder="1" applyAlignment="1">
      <alignment horizontal="center" vertical="center"/>
    </xf>
    <xf numFmtId="2" fontId="12" fillId="4" borderId="20" xfId="0" applyNumberFormat="1" applyFont="1" applyFill="1" applyBorder="1" applyAlignment="1">
      <alignment horizontal="center" vertical="center"/>
    </xf>
    <xf numFmtId="0" fontId="6" fillId="0" borderId="0" xfId="0" applyFont="1" applyFill="1" applyBorder="1" applyAlignment="1">
      <alignment vertical="top" wrapText="1"/>
    </xf>
    <xf numFmtId="0" fontId="6" fillId="0" borderId="0" xfId="0" applyFont="1" applyFill="1" applyBorder="1" applyAlignment="1">
      <alignment horizontal="right" vertical="top" wrapText="1"/>
    </xf>
    <xf numFmtId="0" fontId="6" fillId="0" borderId="15" xfId="0" applyFont="1" applyFill="1" applyBorder="1" applyAlignment="1">
      <alignment horizontal="right" vertical="center" wrapText="1"/>
    </xf>
    <xf numFmtId="0" fontId="18" fillId="4" borderId="9" xfId="0" applyNumberFormat="1" applyFont="1" applyFill="1" applyBorder="1" applyAlignment="1" applyProtection="1">
      <alignment horizontal="center" vertical="center" wrapText="1"/>
      <protection locked="0"/>
    </xf>
    <xf numFmtId="0" fontId="4" fillId="0" borderId="0" xfId="0" applyFont="1" applyProtection="1"/>
    <xf numFmtId="0" fontId="10" fillId="0" borderId="0" xfId="0" applyFont="1" applyAlignment="1" applyProtection="1">
      <alignment vertical="top"/>
    </xf>
    <xf numFmtId="0" fontId="3" fillId="0" borderId="0" xfId="0" applyFont="1" applyBorder="1" applyAlignment="1" applyProtection="1">
      <alignment wrapText="1"/>
    </xf>
    <xf numFmtId="0" fontId="6" fillId="0" borderId="0" xfId="0" applyFont="1" applyFill="1" applyBorder="1" applyAlignment="1" applyProtection="1">
      <alignment wrapText="1"/>
    </xf>
    <xf numFmtId="0" fontId="5" fillId="0" borderId="0" xfId="0" applyFont="1" applyProtection="1"/>
    <xf numFmtId="0" fontId="5" fillId="0" borderId="0" xfId="0" applyFont="1" applyBorder="1" applyProtection="1"/>
    <xf numFmtId="0" fontId="5" fillId="0" borderId="4" xfId="0" applyFont="1" applyBorder="1" applyAlignment="1">
      <alignment horizontal="left"/>
    </xf>
    <xf numFmtId="0" fontId="6" fillId="0" borderId="13" xfId="0" applyFont="1" applyBorder="1" applyAlignment="1">
      <alignment horizontal="center" vertical="center"/>
    </xf>
    <xf numFmtId="0" fontId="17" fillId="0" borderId="3" xfId="0" applyFont="1" applyBorder="1" applyAlignment="1">
      <alignment horizontal="right"/>
    </xf>
    <xf numFmtId="0" fontId="11" fillId="3" borderId="8" xfId="0" applyFont="1" applyFill="1" applyBorder="1" applyAlignment="1">
      <alignment horizontal="center" vertical="center" wrapText="1"/>
    </xf>
    <xf numFmtId="0" fontId="5" fillId="0" borderId="4" xfId="0" applyFont="1" applyBorder="1" applyAlignment="1">
      <alignment horizontal="center"/>
    </xf>
    <xf numFmtId="165" fontId="11" fillId="3" borderId="2" xfId="0" applyNumberFormat="1" applyFont="1" applyFill="1" applyBorder="1" applyAlignment="1">
      <alignment horizontal="center" vertical="center" wrapText="1"/>
    </xf>
    <xf numFmtId="165" fontId="5" fillId="4" borderId="7" xfId="0" applyNumberFormat="1" applyFont="1" applyFill="1" applyBorder="1" applyAlignment="1">
      <alignment horizontal="center" vertical="center"/>
    </xf>
    <xf numFmtId="165" fontId="5" fillId="0" borderId="7" xfId="0" applyNumberFormat="1" applyFont="1" applyBorder="1" applyAlignment="1">
      <alignment horizontal="center" vertical="center"/>
    </xf>
    <xf numFmtId="165" fontId="5" fillId="4" borderId="11" xfId="0" applyNumberFormat="1" applyFont="1" applyFill="1" applyBorder="1" applyAlignment="1">
      <alignment horizontal="center" vertical="center"/>
    </xf>
    <xf numFmtId="165" fontId="5" fillId="0" borderId="11" xfId="0" applyNumberFormat="1" applyFont="1" applyBorder="1" applyAlignment="1">
      <alignment horizontal="center" vertical="center"/>
    </xf>
    <xf numFmtId="2" fontId="12" fillId="5" borderId="11" xfId="0" applyNumberFormat="1" applyFont="1" applyFill="1" applyBorder="1" applyAlignment="1">
      <alignment horizontal="center" vertical="center"/>
    </xf>
    <xf numFmtId="2" fontId="12" fillId="5" borderId="12" xfId="0" applyNumberFormat="1" applyFont="1" applyFill="1" applyBorder="1" applyAlignment="1">
      <alignment horizontal="center" vertical="center"/>
    </xf>
    <xf numFmtId="2" fontId="12" fillId="5" borderId="5" xfId="0" applyNumberFormat="1" applyFont="1" applyFill="1" applyBorder="1" applyAlignment="1">
      <alignment horizontal="center" vertical="center"/>
    </xf>
    <xf numFmtId="0" fontId="18" fillId="0" borderId="8" xfId="0" applyNumberFormat="1" applyFont="1" applyBorder="1" applyAlignment="1" applyProtection="1">
      <alignment horizontal="center" vertical="center" wrapText="1"/>
      <protection locked="0"/>
    </xf>
    <xf numFmtId="0" fontId="6" fillId="0" borderId="15" xfId="0" applyFont="1" applyBorder="1" applyAlignment="1">
      <alignment horizontal="right" wrapText="1"/>
    </xf>
    <xf numFmtId="0" fontId="20" fillId="3" borderId="8" xfId="0" applyFont="1" applyFill="1" applyBorder="1" applyAlignment="1">
      <alignment horizontal="center" vertical="center" textRotation="90" wrapText="1"/>
    </xf>
    <xf numFmtId="166" fontId="21" fillId="4" borderId="6" xfId="0" applyNumberFormat="1" applyFont="1" applyFill="1" applyBorder="1" applyAlignment="1" applyProtection="1">
      <alignment horizontal="center" vertical="center"/>
      <protection locked="0"/>
    </xf>
    <xf numFmtId="0" fontId="0" fillId="0" borderId="0" xfId="0" applyAlignment="1"/>
    <xf numFmtId="0" fontId="5" fillId="0" borderId="4" xfId="0" applyFont="1" applyBorder="1" applyAlignment="1">
      <alignment horizontal="left"/>
    </xf>
    <xf numFmtId="0" fontId="6" fillId="0" borderId="13" xfId="0" applyFont="1" applyBorder="1" applyAlignment="1">
      <alignment horizontal="center" vertical="center"/>
    </xf>
    <xf numFmtId="0" fontId="6" fillId="0" borderId="0" xfId="0" applyFont="1" applyBorder="1" applyAlignment="1">
      <alignment horizontal="right" wrapText="1"/>
    </xf>
    <xf numFmtId="0" fontId="17" fillId="0" borderId="3" xfId="0" applyFont="1" applyBorder="1" applyAlignment="1">
      <alignment horizontal="right"/>
    </xf>
    <xf numFmtId="0" fontId="11" fillId="3" borderId="8" xfId="0" applyFont="1" applyFill="1" applyBorder="1" applyAlignment="1">
      <alignment horizontal="center" vertical="center" wrapText="1"/>
    </xf>
    <xf numFmtId="0" fontId="5" fillId="0" borderId="4" xfId="0" applyFont="1" applyBorder="1" applyAlignment="1">
      <alignment horizontal="center"/>
    </xf>
    <xf numFmtId="0" fontId="6" fillId="0" borderId="0" xfId="0" applyFont="1" applyBorder="1" applyAlignment="1" applyProtection="1">
      <alignment horizontal="right" wrapText="1"/>
    </xf>
    <xf numFmtId="0" fontId="0" fillId="0" borderId="0" xfId="0" applyFont="1"/>
    <xf numFmtId="0" fontId="0" fillId="0" borderId="0" xfId="0"/>
    <xf numFmtId="0" fontId="0" fillId="0" borderId="0" xfId="0" applyAlignment="1">
      <alignment vertical="center"/>
    </xf>
    <xf numFmtId="0" fontId="0" fillId="0" borderId="0" xfId="0" applyAlignment="1">
      <alignment wrapText="1"/>
    </xf>
    <xf numFmtId="0" fontId="0" fillId="0" borderId="0" xfId="0"/>
    <xf numFmtId="0" fontId="11" fillId="3" borderId="8" xfId="0" applyFont="1" applyFill="1" applyBorder="1" applyAlignment="1">
      <alignment horizontal="center" vertical="center" wrapText="1"/>
    </xf>
    <xf numFmtId="0" fontId="14" fillId="0" borderId="0" xfId="0" applyFont="1" applyAlignment="1">
      <alignment horizontal="right"/>
    </xf>
    <xf numFmtId="0" fontId="15" fillId="0" borderId="0" xfId="0" applyFont="1" applyAlignment="1">
      <alignment horizontal="right"/>
    </xf>
    <xf numFmtId="0" fontId="5" fillId="0" borderId="4" xfId="0" applyFont="1" applyBorder="1" applyAlignment="1" applyProtection="1">
      <alignment horizontal="center"/>
    </xf>
    <xf numFmtId="0" fontId="6" fillId="0" borderId="13" xfId="0" applyFont="1" applyBorder="1" applyAlignment="1">
      <alignment horizontal="left" vertical="center"/>
    </xf>
    <xf numFmtId="0" fontId="6" fillId="0" borderId="13" xfId="0" applyFont="1" applyBorder="1" applyAlignment="1">
      <alignment horizontal="right" vertical="center"/>
    </xf>
    <xf numFmtId="0" fontId="0" fillId="0" borderId="0" xfId="0" applyFont="1" applyProtection="1"/>
    <xf numFmtId="0" fontId="11" fillId="3" borderId="8" xfId="0" applyFont="1" applyFill="1" applyBorder="1" applyAlignment="1">
      <alignment horizontal="center" vertical="center" wrapText="1"/>
    </xf>
    <xf numFmtId="2" fontId="29" fillId="2" borderId="10" xfId="0" applyNumberFormat="1" applyFont="1" applyFill="1" applyBorder="1" applyAlignment="1">
      <alignment horizontal="center" vertical="center"/>
    </xf>
    <xf numFmtId="0" fontId="31" fillId="0" borderId="0" xfId="0" applyFont="1"/>
    <xf numFmtId="0" fontId="32" fillId="0" borderId="0" xfId="0" applyFont="1" applyAlignment="1">
      <alignment horizontal="right"/>
    </xf>
    <xf numFmtId="0" fontId="30" fillId="0" borderId="0" xfId="0" applyFont="1" applyAlignment="1">
      <alignment horizontal="right"/>
    </xf>
    <xf numFmtId="0" fontId="0" fillId="0" borderId="0" xfId="0" applyAlignment="1">
      <alignment horizontal="left" vertical="top" wrapText="1"/>
    </xf>
    <xf numFmtId="0" fontId="26" fillId="0" borderId="0" xfId="1" applyFont="1" applyAlignment="1" applyProtection="1">
      <alignment horizontal="left"/>
      <protection locked="0"/>
    </xf>
    <xf numFmtId="0" fontId="19" fillId="0" borderId="15" xfId="0" applyFont="1" applyBorder="1" applyAlignment="1">
      <alignment horizontal="right" vertical="center" wrapText="1"/>
    </xf>
    <xf numFmtId="0" fontId="19" fillId="0" borderId="0" xfId="0" applyFont="1" applyBorder="1" applyAlignment="1">
      <alignment horizontal="right" vertical="center" wrapText="1"/>
    </xf>
    <xf numFmtId="0" fontId="5" fillId="0" borderId="16"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1" fillId="3" borderId="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5" fillId="0" borderId="0" xfId="0" applyFont="1" applyAlignment="1">
      <alignment horizontal="center"/>
    </xf>
    <xf numFmtId="0" fontId="6" fillId="0" borderId="0" xfId="0" applyFont="1" applyBorder="1" applyAlignment="1" applyProtection="1">
      <alignment horizontal="center" vertical="top" wrapText="1"/>
    </xf>
    <xf numFmtId="0" fontId="5" fillId="0" borderId="0" xfId="0" applyFont="1" applyAlignment="1" applyProtection="1">
      <alignment horizontal="left"/>
      <protection locked="0"/>
    </xf>
    <xf numFmtId="0" fontId="5" fillId="0" borderId="4" xfId="0" applyFont="1" applyBorder="1" applyAlignment="1" applyProtection="1">
      <alignment horizontal="left"/>
      <protection locked="0"/>
    </xf>
    <xf numFmtId="0" fontId="12" fillId="0" borderId="21" xfId="0" applyFont="1" applyBorder="1" applyAlignment="1">
      <alignment horizontal="center" vertical="center"/>
    </xf>
    <xf numFmtId="0" fontId="1" fillId="0" borderId="4" xfId="0" applyFont="1" applyBorder="1" applyAlignment="1" applyProtection="1">
      <alignment horizontal="left"/>
      <protection locked="0"/>
    </xf>
    <xf numFmtId="0" fontId="2" fillId="0" borderId="4" xfId="0" applyFont="1" applyBorder="1" applyAlignment="1" applyProtection="1">
      <alignment horizontal="left"/>
      <protection locked="0"/>
    </xf>
    <xf numFmtId="0" fontId="6" fillId="0" borderId="0" xfId="0" applyFont="1" applyFill="1" applyBorder="1" applyAlignment="1" applyProtection="1">
      <alignment horizontal="right" wrapText="1"/>
    </xf>
    <xf numFmtId="0" fontId="28" fillId="0" borderId="0" xfId="0" applyFont="1" applyBorder="1" applyAlignment="1">
      <alignment horizontal="center" vertical="top"/>
    </xf>
    <xf numFmtId="0" fontId="5" fillId="0" borderId="0" xfId="0" applyFont="1" applyAlignment="1" applyProtection="1">
      <alignment horizontal="left"/>
    </xf>
    <xf numFmtId="0" fontId="5" fillId="0" borderId="4" xfId="0" applyFont="1" applyBorder="1" applyAlignment="1" applyProtection="1">
      <alignment horizontal="left"/>
    </xf>
    <xf numFmtId="14" fontId="5" fillId="0" borderId="0" xfId="0" applyNumberFormat="1" applyFont="1" applyBorder="1" applyAlignment="1" applyProtection="1">
      <alignment horizontal="center"/>
    </xf>
    <xf numFmtId="14" fontId="5" fillId="0" borderId="4" xfId="0" applyNumberFormat="1" applyFont="1" applyBorder="1" applyAlignment="1" applyProtection="1">
      <alignment horizontal="center"/>
    </xf>
    <xf numFmtId="0" fontId="30" fillId="0" borderId="0" xfId="0" applyFont="1" applyAlignment="1">
      <alignment horizontal="center"/>
    </xf>
    <xf numFmtId="0" fontId="2" fillId="0" borderId="4" xfId="0" applyFont="1" applyBorder="1" applyAlignment="1" applyProtection="1">
      <alignment horizontal="left"/>
    </xf>
    <xf numFmtId="0" fontId="6" fillId="0" borderId="0" xfId="0" applyFont="1" applyBorder="1" applyAlignment="1" applyProtection="1">
      <alignment horizontal="right" wrapText="1"/>
    </xf>
    <xf numFmtId="0" fontId="27" fillId="0" borderId="0" xfId="0" applyFont="1" applyBorder="1" applyAlignment="1">
      <alignment horizontal="center" vertical="top"/>
    </xf>
  </cellXfs>
  <cellStyles count="2">
    <cellStyle name="Hyperlink" xfId="1" builtinId="8"/>
    <cellStyle name="Normal" xfId="0" builtinId="0" customBuiltin="1"/>
  </cellStyles>
  <dxfs count="45">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
      <font>
        <color rgb="FF9C6500"/>
      </font>
      <fill>
        <patternFill>
          <bgColor rgb="FFFFEB9C"/>
        </patternFill>
      </fill>
    </dxf>
    <dxf>
      <fill>
        <patternFill>
          <bgColor theme="9" tint="0.39994506668294322"/>
        </patternFill>
      </fill>
    </dxf>
    <dxf>
      <fill>
        <patternFill>
          <bgColor theme="9" tint="0.39994506668294322"/>
        </patternFill>
      </fill>
    </dxf>
  </dxfs>
  <tableStyles count="0" defaultTableStyle="TableStyleMedium9"/>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4AA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A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D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E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F00-000002000000}"/>
            </a:ext>
          </a:extLst>
        </xdr:cNvPr>
        <xdr:cNvSpPr/>
      </xdr:nvSpPr>
      <xdr:spPr>
        <a:xfrm>
          <a:off x="1135380" y="1293114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91439" y="0"/>
          <a:ext cx="5420857" cy="906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228600</xdr:colOff>
      <xdr:row>48</xdr:row>
      <xdr:rowOff>0</xdr:rowOff>
    </xdr:from>
    <xdr:to>
      <xdr:col>2</xdr:col>
      <xdr:colOff>426720</xdr:colOff>
      <xdr:row>48</xdr:row>
      <xdr:rowOff>137160</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1280160" y="12946380"/>
          <a:ext cx="19812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91439</xdr:colOff>
      <xdr:row>0</xdr:row>
      <xdr:rowOff>0</xdr:rowOff>
    </xdr:from>
    <xdr:to>
      <xdr:col>8</xdr:col>
      <xdr:colOff>164961</xdr:colOff>
      <xdr:row>2</xdr:row>
      <xdr:rowOff>30480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tretch>
          <a:fillRect/>
        </a:stretch>
      </xdr:blipFill>
      <xdr:spPr>
        <a:xfrm>
          <a:off x="53339" y="0"/>
          <a:ext cx="5430382" cy="90678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spect">
  <a:themeElements>
    <a:clrScheme name="Currency">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Aspect">
      <a:majorFont>
        <a:latin typeface="Verdana"/>
        <a:ea typeface=""/>
        <a:cs typeface=""/>
        <a:font script="Jpan" typeface="ＭＳ ゴシック"/>
        <a:font script="Hang" typeface="굴림"/>
        <a:font script="Hans" typeface="黑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宋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Aspect">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500" cap="flat" cmpd="sng" algn="ctr">
          <a:solidFill>
            <a:schemeClr val="phClr">
              <a:satMod val="150000"/>
            </a:schemeClr>
          </a:solidFill>
          <a:prstDash val="solid"/>
        </a:ln>
        <a:ln w="50800" cap="flat" cmpd="thickThin"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shade val="45000"/>
                <a:satMod val="150000"/>
              </a:schemeClr>
            </a:gs>
            <a:gs pos="35000">
              <a:schemeClr val="phClr">
                <a:shade val="70000"/>
                <a:satMod val="155000"/>
              </a:schemeClr>
            </a:gs>
            <a:gs pos="100000">
              <a:schemeClr val="phClr">
                <a:tint val="90000"/>
                <a:satMod val="175000"/>
              </a:schemeClr>
            </a:gs>
          </a:gsLst>
          <a:lin ang="16200000" scaled="0"/>
        </a:gradFill>
        <a:blipFill>
          <a:blip xmlns:r="http://schemas.openxmlformats.org/officeDocument/2006/relationships" r:embed="rId1">
            <a:duotone>
              <a:schemeClr val="phClr">
                <a:shade val="0"/>
                <a:satMod val="350000"/>
              </a:schemeClr>
              <a:schemeClr val="phClr">
                <a:tint val="8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vimeo.com/15155315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5"/>
  <sheetViews>
    <sheetView tabSelected="1" zoomScaleNormal="100" workbookViewId="0">
      <selection sqref="A1:A55"/>
    </sheetView>
  </sheetViews>
  <sheetFormatPr defaultColWidth="8.7265625" defaultRowHeight="12.6" x14ac:dyDescent="0.2"/>
  <cols>
    <col min="1" max="1" width="81.6328125" style="75" customWidth="1"/>
    <col min="2" max="16384" width="8.7265625" style="75"/>
  </cols>
  <sheetData>
    <row r="1" spans="1:2" ht="15" customHeight="1" x14ac:dyDescent="0.2">
      <c r="A1" s="91" t="s">
        <v>38</v>
      </c>
      <c r="B1" s="76"/>
    </row>
    <row r="2" spans="1:2" x14ac:dyDescent="0.2">
      <c r="A2" s="91"/>
    </row>
    <row r="3" spans="1:2" x14ac:dyDescent="0.2">
      <c r="A3" s="91"/>
    </row>
    <row r="4" spans="1:2" x14ac:dyDescent="0.2">
      <c r="A4" s="91"/>
    </row>
    <row r="5" spans="1:2" x14ac:dyDescent="0.2">
      <c r="A5" s="91"/>
    </row>
    <row r="6" spans="1:2" x14ac:dyDescent="0.2">
      <c r="A6" s="91"/>
    </row>
    <row r="7" spans="1:2" x14ac:dyDescent="0.2">
      <c r="A7" s="91"/>
    </row>
    <row r="8" spans="1:2" x14ac:dyDescent="0.2">
      <c r="A8" s="91"/>
    </row>
    <row r="9" spans="1:2" x14ac:dyDescent="0.2">
      <c r="A9" s="91"/>
    </row>
    <row r="10" spans="1:2" x14ac:dyDescent="0.2">
      <c r="A10" s="91"/>
    </row>
    <row r="11" spans="1:2" x14ac:dyDescent="0.2">
      <c r="A11" s="91"/>
    </row>
    <row r="12" spans="1:2" x14ac:dyDescent="0.2">
      <c r="A12" s="91"/>
    </row>
    <row r="13" spans="1:2" x14ac:dyDescent="0.2">
      <c r="A13" s="91"/>
    </row>
    <row r="14" spans="1:2" x14ac:dyDescent="0.2">
      <c r="A14" s="91"/>
    </row>
    <row r="15" spans="1:2" x14ac:dyDescent="0.2">
      <c r="A15" s="91"/>
    </row>
    <row r="16" spans="1:2" x14ac:dyDescent="0.2">
      <c r="A16" s="91"/>
    </row>
    <row r="17" spans="1:1" x14ac:dyDescent="0.2">
      <c r="A17" s="91"/>
    </row>
    <row r="18" spans="1:1" x14ac:dyDescent="0.2">
      <c r="A18" s="91"/>
    </row>
    <row r="19" spans="1:1" x14ac:dyDescent="0.2">
      <c r="A19" s="91"/>
    </row>
    <row r="20" spans="1:1" x14ac:dyDescent="0.2">
      <c r="A20" s="91"/>
    </row>
    <row r="21" spans="1:1" x14ac:dyDescent="0.2">
      <c r="A21" s="91"/>
    </row>
    <row r="22" spans="1:1" x14ac:dyDescent="0.2">
      <c r="A22" s="91"/>
    </row>
    <row r="23" spans="1:1" x14ac:dyDescent="0.2">
      <c r="A23" s="91"/>
    </row>
    <row r="24" spans="1:1" x14ac:dyDescent="0.2">
      <c r="A24" s="91"/>
    </row>
    <row r="25" spans="1:1" x14ac:dyDescent="0.2">
      <c r="A25" s="91"/>
    </row>
    <row r="26" spans="1:1" x14ac:dyDescent="0.2">
      <c r="A26" s="91"/>
    </row>
    <row r="27" spans="1:1" x14ac:dyDescent="0.2">
      <c r="A27" s="91"/>
    </row>
    <row r="28" spans="1:1" x14ac:dyDescent="0.2">
      <c r="A28" s="91"/>
    </row>
    <row r="29" spans="1:1" x14ac:dyDescent="0.2">
      <c r="A29" s="91"/>
    </row>
    <row r="30" spans="1:1" x14ac:dyDescent="0.2">
      <c r="A30" s="91"/>
    </row>
    <row r="31" spans="1:1" x14ac:dyDescent="0.2">
      <c r="A31" s="91"/>
    </row>
    <row r="32" spans="1:1" x14ac:dyDescent="0.2">
      <c r="A32" s="91"/>
    </row>
    <row r="33" spans="1:1" x14ac:dyDescent="0.2">
      <c r="A33" s="91"/>
    </row>
    <row r="34" spans="1:1" x14ac:dyDescent="0.2">
      <c r="A34" s="91"/>
    </row>
    <row r="35" spans="1:1" x14ac:dyDescent="0.2">
      <c r="A35" s="91"/>
    </row>
    <row r="36" spans="1:1" x14ac:dyDescent="0.2">
      <c r="A36" s="91"/>
    </row>
    <row r="37" spans="1:1" x14ac:dyDescent="0.2">
      <c r="A37" s="91"/>
    </row>
    <row r="38" spans="1:1" x14ac:dyDescent="0.2">
      <c r="A38" s="91"/>
    </row>
    <row r="39" spans="1:1" x14ac:dyDescent="0.2">
      <c r="A39" s="91"/>
    </row>
    <row r="40" spans="1:1" x14ac:dyDescent="0.2">
      <c r="A40" s="91"/>
    </row>
    <row r="41" spans="1:1" x14ac:dyDescent="0.2">
      <c r="A41" s="91"/>
    </row>
    <row r="42" spans="1:1" x14ac:dyDescent="0.2">
      <c r="A42" s="91"/>
    </row>
    <row r="43" spans="1:1" x14ac:dyDescent="0.2">
      <c r="A43" s="91"/>
    </row>
    <row r="44" spans="1:1" x14ac:dyDescent="0.2">
      <c r="A44" s="91"/>
    </row>
    <row r="45" spans="1:1" x14ac:dyDescent="0.2">
      <c r="A45" s="91"/>
    </row>
    <row r="46" spans="1:1" x14ac:dyDescent="0.2">
      <c r="A46" s="91"/>
    </row>
    <row r="47" spans="1:1" x14ac:dyDescent="0.2">
      <c r="A47" s="91"/>
    </row>
    <row r="48" spans="1:1" x14ac:dyDescent="0.2">
      <c r="A48" s="91"/>
    </row>
    <row r="49" spans="1:1" x14ac:dyDescent="0.2">
      <c r="A49" s="91"/>
    </row>
    <row r="50" spans="1:1" x14ac:dyDescent="0.2">
      <c r="A50" s="91"/>
    </row>
    <row r="51" spans="1:1" x14ac:dyDescent="0.2">
      <c r="A51" s="91"/>
    </row>
    <row r="52" spans="1:1" x14ac:dyDescent="0.2">
      <c r="A52" s="91"/>
    </row>
    <row r="53" spans="1:1" x14ac:dyDescent="0.2">
      <c r="A53" s="91"/>
    </row>
    <row r="54" spans="1:1" x14ac:dyDescent="0.2">
      <c r="A54" s="91"/>
    </row>
    <row r="55" spans="1:1" x14ac:dyDescent="0.2">
      <c r="A55" s="91"/>
    </row>
    <row r="56" spans="1:1" x14ac:dyDescent="0.2">
      <c r="A56" s="77"/>
    </row>
    <row r="57" spans="1:1" x14ac:dyDescent="0.2">
      <c r="A57" s="77"/>
    </row>
    <row r="58" spans="1:1" x14ac:dyDescent="0.2">
      <c r="A58" s="77"/>
    </row>
    <row r="59" spans="1:1" x14ac:dyDescent="0.2">
      <c r="A59" s="66"/>
    </row>
    <row r="60" spans="1:1" x14ac:dyDescent="0.2">
      <c r="A60" s="66"/>
    </row>
    <row r="61" spans="1:1" x14ac:dyDescent="0.2">
      <c r="A61" s="66"/>
    </row>
    <row r="62" spans="1:1" x14ac:dyDescent="0.2">
      <c r="A62" s="66"/>
    </row>
    <row r="63" spans="1:1" x14ac:dyDescent="0.2">
      <c r="A63" s="66"/>
    </row>
    <row r="64" spans="1:1" x14ac:dyDescent="0.2">
      <c r="A64" s="66"/>
    </row>
    <row r="65" spans="1:1" x14ac:dyDescent="0.2">
      <c r="A65" s="66"/>
    </row>
  </sheetData>
  <sheetProtection sheet="1" selectLockedCells="1"/>
  <mergeCells count="1">
    <mergeCell ref="A1:A55"/>
  </mergeCells>
  <pageMargins left="0.5" right="0.5" top="0.5" bottom="0.5" header="0.3" footer="0.3"/>
  <pageSetup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August, 2018</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DATE(YEAR(Jan!P7),MONTH(Jan!P7)+7,DAY(Jan!P7))</f>
        <v>43313</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86" t="s">
        <v>35</v>
      </c>
      <c r="O11" s="64" t="s">
        <v>22</v>
      </c>
      <c r="P11" s="10" t="s">
        <v>15</v>
      </c>
    </row>
    <row r="12" spans="2:27" ht="23.25" customHeight="1" x14ac:dyDescent="0.2">
      <c r="B12" s="9" t="str">
        <f>TEXT(C12,"dddd")</f>
        <v>Wednesday</v>
      </c>
      <c r="C12" s="55">
        <f>IF($P$7=0,"",$P$7)</f>
        <v>43313</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Thursday</v>
      </c>
      <c r="C13" s="56">
        <f>IF($P$7=0,"",$P$7+1)</f>
        <v>43314</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Friday</v>
      </c>
      <c r="C14" s="57">
        <f>IF($P$7=0,"",$P$7+2)</f>
        <v>43315</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Saturday</v>
      </c>
      <c r="C15" s="58">
        <f>IF($P$7=0,"",$P$7+3)</f>
        <v>43316</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Sunday</v>
      </c>
      <c r="C16" s="57">
        <f>IF($P$7=0,"",$P$7+4)</f>
        <v>43317</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Monday</v>
      </c>
      <c r="C17" s="58">
        <f>IF($P$7=0,"",$P$7+5)</f>
        <v>43318</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Tuesday</v>
      </c>
      <c r="C18" s="55">
        <f>IF($P$7=0,"",$P$7+6)</f>
        <v>43319</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Wednesday</v>
      </c>
      <c r="C19" s="58">
        <f>IF($P$7=0,"",$P$7+7)</f>
        <v>43320</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Thursday</v>
      </c>
      <c r="C20" s="55">
        <f>IF($P$7=0,"",$P$7+8)</f>
        <v>43321</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Friday</v>
      </c>
      <c r="C21" s="58">
        <f>IF($P$7=0,"",$P$7+9)</f>
        <v>43322</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Saturday</v>
      </c>
      <c r="C22" s="55">
        <f>IF($P$7=0,"",$P$7+10)</f>
        <v>43323</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Sunday</v>
      </c>
      <c r="C23" s="58">
        <f>IF($P$7=0,"",$P$7+11)</f>
        <v>43324</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Monday</v>
      </c>
      <c r="C24" s="55">
        <f>IF($P$7=0,"",$P$7+12)</f>
        <v>43325</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Tuesday</v>
      </c>
      <c r="C25" s="58">
        <f>IF($P$7=0,"",$P$7+13)</f>
        <v>43326</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Wednesday</v>
      </c>
      <c r="C26" s="55">
        <f>IF($P$7=0,"",$P$7+14)</f>
        <v>43327</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Thursday</v>
      </c>
      <c r="C27" s="58">
        <f>IF($P$7=0,"",$P$7+15)</f>
        <v>43328</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Friday</v>
      </c>
      <c r="C28" s="55">
        <f>IF($P$7=0,"",$P$7+16)</f>
        <v>43329</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Saturday</v>
      </c>
      <c r="C29" s="58">
        <f>IF($P$7=0,"",$P$7+17)</f>
        <v>43330</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Sunday</v>
      </c>
      <c r="C30" s="55">
        <f>IF($P$7=0,"",$P$7+18)</f>
        <v>43331</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Monday</v>
      </c>
      <c r="C31" s="58">
        <f>IF($P$7=0,"",$P$7+19)</f>
        <v>43332</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Tuesday</v>
      </c>
      <c r="C32" s="55">
        <f>IF($P$7=0,"",$P$7+20)</f>
        <v>43333</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Wednesday</v>
      </c>
      <c r="C33" s="58">
        <f>IF($P$7=0,"",$P$7+21)</f>
        <v>43334</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Thursday</v>
      </c>
      <c r="C34" s="55">
        <f>IF($P$7=0,"",$P$7+22)</f>
        <v>43335</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Friday</v>
      </c>
      <c r="C35" s="58">
        <f>IF($P$7=0,"",$P$7+23)</f>
        <v>43336</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Saturday</v>
      </c>
      <c r="C36" s="55">
        <f>IF($P$7=0,"",$P$7+24)</f>
        <v>43337</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Sunday</v>
      </c>
      <c r="C37" s="58">
        <f>IF($P$7=0,"",$P$7+25)</f>
        <v>43338</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Monday</v>
      </c>
      <c r="C38" s="55">
        <f>IF($P$7=0,"",$P$7+26)</f>
        <v>43339</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Tuesday</v>
      </c>
      <c r="C39" s="58">
        <f>IF($P$7=0,"",$P$7+27)</f>
        <v>43340</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Wednesday</v>
      </c>
      <c r="C40" s="55">
        <f>IF(C39="","",IF(MONTH($P$7+28)&gt;=MONTH($P$7)+1,"",IF($P$7=0,"",$P$7+28)))</f>
        <v>43341</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Thursday</v>
      </c>
      <c r="C41" s="58">
        <f>IF(C40="","",IF(MONTH($P$7+29)&gt;=MONTH($P$7)+1,"",IF($P$7=0,"",$P$7+29)))</f>
        <v>43342</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Friday</v>
      </c>
      <c r="C42" s="55">
        <f>IF(C41="","",IF(MONTH($P$7+30)&gt;=MONTH($P$7)+1,"",IF($P$7=0,"",$P$7+30)))</f>
        <v>43343</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P4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09" t="s">
        <v>32</v>
      </c>
      <c r="C52" s="109"/>
      <c r="D52" s="109"/>
      <c r="E52" s="109"/>
      <c r="F52" s="109"/>
      <c r="G52" s="109"/>
      <c r="H52" s="109"/>
      <c r="I52" s="109"/>
      <c r="J52" s="109"/>
      <c r="K52" s="109"/>
      <c r="L52" s="109"/>
      <c r="M52" s="109"/>
      <c r="N52" s="109"/>
      <c r="O52" s="109"/>
      <c r="P52" s="109"/>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20" priority="4" operator="equal">
      <formula>"Sunday"</formula>
    </cfRule>
    <cfRule type="cellIs" dxfId="19" priority="5" operator="equal">
      <formula>"Saturday"</formula>
    </cfRule>
  </conditionalFormatting>
  <conditionalFormatting sqref="M12:M42">
    <cfRule type="cellIs" dxfId="18"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September, 2018</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DATE(YEAR(Jan!P7),MONTH(Jan!P7)+8,DAY(Jan!P7))</f>
        <v>43344</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86" t="s">
        <v>35</v>
      </c>
      <c r="O11" s="64" t="s">
        <v>22</v>
      </c>
      <c r="P11" s="10" t="s">
        <v>15</v>
      </c>
    </row>
    <row r="12" spans="2:27" ht="23.25" customHeight="1" x14ac:dyDescent="0.2">
      <c r="B12" s="9" t="str">
        <f>TEXT(C12,"dddd")</f>
        <v>Saturday</v>
      </c>
      <c r="C12" s="55">
        <f>IF($P$7=0,"",$P$7)</f>
        <v>43344</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Sunday</v>
      </c>
      <c r="C13" s="56">
        <f>IF($P$7=0,"",$P$7+1)</f>
        <v>43345</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Monday</v>
      </c>
      <c r="C14" s="57">
        <f>IF($P$7=0,"",$P$7+2)</f>
        <v>43346</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Tuesday</v>
      </c>
      <c r="C15" s="58">
        <f>IF($P$7=0,"",$P$7+3)</f>
        <v>43347</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Wednesday</v>
      </c>
      <c r="C16" s="57">
        <f>IF($P$7=0,"",$P$7+4)</f>
        <v>43348</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Thursday</v>
      </c>
      <c r="C17" s="58">
        <f>IF($P$7=0,"",$P$7+5)</f>
        <v>43349</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Friday</v>
      </c>
      <c r="C18" s="55">
        <f>IF($P$7=0,"",$P$7+6)</f>
        <v>43350</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Saturday</v>
      </c>
      <c r="C19" s="58">
        <f>IF($P$7=0,"",$P$7+7)</f>
        <v>43351</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Sunday</v>
      </c>
      <c r="C20" s="55">
        <f>IF($P$7=0,"",$P$7+8)</f>
        <v>43352</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Monday</v>
      </c>
      <c r="C21" s="58">
        <f>IF($P$7=0,"",$P$7+9)</f>
        <v>43353</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Tuesday</v>
      </c>
      <c r="C22" s="55">
        <f>IF($P$7=0,"",$P$7+10)</f>
        <v>43354</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Wednesday</v>
      </c>
      <c r="C23" s="58">
        <f>IF($P$7=0,"",$P$7+11)</f>
        <v>43355</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Thursday</v>
      </c>
      <c r="C24" s="55">
        <f>IF($P$7=0,"",$P$7+12)</f>
        <v>43356</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Friday</v>
      </c>
      <c r="C25" s="58">
        <f>IF($P$7=0,"",$P$7+13)</f>
        <v>43357</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Saturday</v>
      </c>
      <c r="C26" s="55">
        <f>IF($P$7=0,"",$P$7+14)</f>
        <v>43358</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Sunday</v>
      </c>
      <c r="C27" s="58">
        <f>IF($P$7=0,"",$P$7+15)</f>
        <v>43359</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Monday</v>
      </c>
      <c r="C28" s="55">
        <f>IF($P$7=0,"",$P$7+16)</f>
        <v>43360</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Tuesday</v>
      </c>
      <c r="C29" s="58">
        <f>IF($P$7=0,"",$P$7+17)</f>
        <v>43361</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Wednesday</v>
      </c>
      <c r="C30" s="55">
        <f>IF($P$7=0,"",$P$7+18)</f>
        <v>43362</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Thursday</v>
      </c>
      <c r="C31" s="58">
        <f>IF($P$7=0,"",$P$7+19)</f>
        <v>43363</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Friday</v>
      </c>
      <c r="C32" s="55">
        <f>IF($P$7=0,"",$P$7+20)</f>
        <v>43364</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Saturday</v>
      </c>
      <c r="C33" s="58">
        <f>IF($P$7=0,"",$P$7+21)</f>
        <v>43365</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Sunday</v>
      </c>
      <c r="C34" s="55">
        <f>IF($P$7=0,"",$P$7+22)</f>
        <v>43366</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Monday</v>
      </c>
      <c r="C35" s="58">
        <f>IF($P$7=0,"",$P$7+23)</f>
        <v>43367</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Tuesday</v>
      </c>
      <c r="C36" s="55">
        <f>IF($P$7=0,"",$P$7+24)</f>
        <v>43368</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Wednesday</v>
      </c>
      <c r="C37" s="58">
        <f>IF($P$7=0,"",$P$7+25)</f>
        <v>43369</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Thursday</v>
      </c>
      <c r="C38" s="55">
        <f>IF($P$7=0,"",$P$7+26)</f>
        <v>43370</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Friday</v>
      </c>
      <c r="C39" s="58">
        <f>IF($P$7=0,"",$P$7+27)</f>
        <v>43371</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Saturday</v>
      </c>
      <c r="C40" s="55">
        <f>IF(C39="","",IF(MONTH($P$7+28)&gt;=MONTH($P$7)+1,"",IF($P$7=0,"",$P$7+28)))</f>
        <v>43372</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Sunday</v>
      </c>
      <c r="C41" s="58">
        <f>IF(C40="","",IF(MONTH($P$7+29)&gt;=MONTH($P$7)+1,"",IF($P$7=0,"",$P$7+29)))</f>
        <v>43373</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
      </c>
      <c r="C42" s="55" t="str">
        <f>IF(C41="","",IF(MONTH($P$7+30)&gt;=MONTH($P$7)+1,"",IF($P$7=0,"",$P$7+30)))</f>
        <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P4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09" t="s">
        <v>32</v>
      </c>
      <c r="C52" s="109"/>
      <c r="D52" s="109"/>
      <c r="E52" s="109"/>
      <c r="F52" s="109"/>
      <c r="G52" s="109"/>
      <c r="H52" s="109"/>
      <c r="I52" s="109"/>
      <c r="J52" s="109"/>
      <c r="K52" s="109"/>
      <c r="L52" s="109"/>
      <c r="M52" s="109"/>
      <c r="N52" s="109"/>
      <c r="O52" s="109"/>
      <c r="P52" s="109"/>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17" priority="4" operator="equal">
      <formula>"Sunday"</formula>
    </cfRule>
    <cfRule type="cellIs" dxfId="16" priority="5" operator="equal">
      <formula>"Saturday"</formula>
    </cfRule>
  </conditionalFormatting>
  <conditionalFormatting sqref="M12:M42">
    <cfRule type="cellIs" dxfId="15"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October, 2018</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DATE(YEAR(Jan!P7),MONTH(Jan!P7)+9,DAY(Jan!P7))</f>
        <v>43374</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86" t="s">
        <v>35</v>
      </c>
      <c r="O11" s="64" t="s">
        <v>22</v>
      </c>
      <c r="P11" s="10" t="s">
        <v>15</v>
      </c>
    </row>
    <row r="12" spans="2:27" ht="23.25" customHeight="1" x14ac:dyDescent="0.2">
      <c r="B12" s="9" t="str">
        <f>TEXT(C12,"dddd")</f>
        <v>Monday</v>
      </c>
      <c r="C12" s="55">
        <f>IF($P$7=0,"",$P$7)</f>
        <v>43374</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Tuesday</v>
      </c>
      <c r="C13" s="56">
        <f>IF($P$7=0,"",$P$7+1)</f>
        <v>43375</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Wednesday</v>
      </c>
      <c r="C14" s="57">
        <f>IF($P$7=0,"",$P$7+2)</f>
        <v>43376</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Thursday</v>
      </c>
      <c r="C15" s="58">
        <f>IF($P$7=0,"",$P$7+3)</f>
        <v>43377</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Friday</v>
      </c>
      <c r="C16" s="57">
        <f>IF($P$7=0,"",$P$7+4)</f>
        <v>43378</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Saturday</v>
      </c>
      <c r="C17" s="58">
        <f>IF($P$7=0,"",$P$7+5)</f>
        <v>43379</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Sunday</v>
      </c>
      <c r="C18" s="55">
        <f>IF($P$7=0,"",$P$7+6)</f>
        <v>43380</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Monday</v>
      </c>
      <c r="C19" s="58">
        <f>IF($P$7=0,"",$P$7+7)</f>
        <v>43381</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Tuesday</v>
      </c>
      <c r="C20" s="55">
        <f>IF($P$7=0,"",$P$7+8)</f>
        <v>43382</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Wednesday</v>
      </c>
      <c r="C21" s="58">
        <f>IF($P$7=0,"",$P$7+9)</f>
        <v>43383</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Thursday</v>
      </c>
      <c r="C22" s="55">
        <f>IF($P$7=0,"",$P$7+10)</f>
        <v>43384</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Friday</v>
      </c>
      <c r="C23" s="58">
        <f>IF($P$7=0,"",$P$7+11)</f>
        <v>43385</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Saturday</v>
      </c>
      <c r="C24" s="55">
        <f>IF($P$7=0,"",$P$7+12)</f>
        <v>43386</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Sunday</v>
      </c>
      <c r="C25" s="58">
        <f>IF($P$7=0,"",$P$7+13)</f>
        <v>43387</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Monday</v>
      </c>
      <c r="C26" s="55">
        <f>IF($P$7=0,"",$P$7+14)</f>
        <v>43388</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Tuesday</v>
      </c>
      <c r="C27" s="58">
        <f>IF($P$7=0,"",$P$7+15)</f>
        <v>43389</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Wednesday</v>
      </c>
      <c r="C28" s="55">
        <f>IF($P$7=0,"",$P$7+16)</f>
        <v>43390</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Thursday</v>
      </c>
      <c r="C29" s="58">
        <f>IF($P$7=0,"",$P$7+17)</f>
        <v>43391</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Friday</v>
      </c>
      <c r="C30" s="55">
        <f>IF($P$7=0,"",$P$7+18)</f>
        <v>43392</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Saturday</v>
      </c>
      <c r="C31" s="58">
        <f>IF($P$7=0,"",$P$7+19)</f>
        <v>43393</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Sunday</v>
      </c>
      <c r="C32" s="55">
        <f>IF($P$7=0,"",$P$7+20)</f>
        <v>43394</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Monday</v>
      </c>
      <c r="C33" s="58">
        <f>IF($P$7=0,"",$P$7+21)</f>
        <v>43395</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Tuesday</v>
      </c>
      <c r="C34" s="55">
        <f>IF($P$7=0,"",$P$7+22)</f>
        <v>43396</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Wednesday</v>
      </c>
      <c r="C35" s="58">
        <f>IF($P$7=0,"",$P$7+23)</f>
        <v>43397</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Thursday</v>
      </c>
      <c r="C36" s="55">
        <f>IF($P$7=0,"",$P$7+24)</f>
        <v>43398</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Friday</v>
      </c>
      <c r="C37" s="58">
        <f>IF($P$7=0,"",$P$7+25)</f>
        <v>43399</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Saturday</v>
      </c>
      <c r="C38" s="55">
        <f>IF($P$7=0,"",$P$7+26)</f>
        <v>43400</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Sunday</v>
      </c>
      <c r="C39" s="58">
        <f>IF($P$7=0,"",$P$7+27)</f>
        <v>43401</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Monday</v>
      </c>
      <c r="C40" s="55">
        <f>IF(C39="","",IF(MONTH($P$7+28)&gt;=MONTH($P$7)+1,"",IF($P$7=0,"",$P$7+28)))</f>
        <v>43402</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Tuesday</v>
      </c>
      <c r="C41" s="58">
        <f>IF(C40="","",IF(MONTH($P$7+29)&gt;=MONTH($P$7)+1,"",IF($P$7=0,"",$P$7+29)))</f>
        <v>43403</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Wednesday</v>
      </c>
      <c r="C42" s="55">
        <f>IF(C41="","",IF(MONTH($P$7+30)&gt;=MONTH($P$7)+1,"",IF($P$7=0,"",$P$7+30)))</f>
        <v>43404</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P4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09" t="s">
        <v>32</v>
      </c>
      <c r="C52" s="109"/>
      <c r="D52" s="109"/>
      <c r="E52" s="109"/>
      <c r="F52" s="109"/>
      <c r="G52" s="109"/>
      <c r="H52" s="109"/>
      <c r="I52" s="109"/>
      <c r="J52" s="109"/>
      <c r="K52" s="109"/>
      <c r="L52" s="109"/>
      <c r="M52" s="109"/>
      <c r="N52" s="109"/>
      <c r="O52" s="109"/>
      <c r="P52" s="109"/>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14" priority="4" operator="equal">
      <formula>"Sunday"</formula>
    </cfRule>
    <cfRule type="cellIs" dxfId="13" priority="5" operator="equal">
      <formula>"Saturday"</formula>
    </cfRule>
  </conditionalFormatting>
  <conditionalFormatting sqref="M12:M42">
    <cfRule type="cellIs" dxfId="12"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November, 2018</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DATE(YEAR(Jan!P7),MONTH(Jan!P7)+10,DAY(Jan!P7))</f>
        <v>43405</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86" t="s">
        <v>35</v>
      </c>
      <c r="O11" s="64" t="s">
        <v>22</v>
      </c>
      <c r="P11" s="10" t="s">
        <v>15</v>
      </c>
    </row>
    <row r="12" spans="2:27" ht="23.25" customHeight="1" x14ac:dyDescent="0.2">
      <c r="B12" s="9" t="str">
        <f>TEXT(C12,"dddd")</f>
        <v>Thursday</v>
      </c>
      <c r="C12" s="55">
        <f>IF($P$7=0,"",$P$7)</f>
        <v>43405</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Friday</v>
      </c>
      <c r="C13" s="56">
        <f>IF($P$7=0,"",$P$7+1)</f>
        <v>43406</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Saturday</v>
      </c>
      <c r="C14" s="57">
        <f>IF($P$7=0,"",$P$7+2)</f>
        <v>43407</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Sunday</v>
      </c>
      <c r="C15" s="58">
        <f>IF($P$7=0,"",$P$7+3)</f>
        <v>43408</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Monday</v>
      </c>
      <c r="C16" s="57">
        <f>IF($P$7=0,"",$P$7+4)</f>
        <v>43409</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Tuesday</v>
      </c>
      <c r="C17" s="58">
        <f>IF($P$7=0,"",$P$7+5)</f>
        <v>43410</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Wednesday</v>
      </c>
      <c r="C18" s="55">
        <f>IF($P$7=0,"",$P$7+6)</f>
        <v>43411</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Thursday</v>
      </c>
      <c r="C19" s="58">
        <f>IF($P$7=0,"",$P$7+7)</f>
        <v>43412</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Friday</v>
      </c>
      <c r="C20" s="55">
        <f>IF($P$7=0,"",$P$7+8)</f>
        <v>43413</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Saturday</v>
      </c>
      <c r="C21" s="58">
        <f>IF($P$7=0,"",$P$7+9)</f>
        <v>43414</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Sunday</v>
      </c>
      <c r="C22" s="55">
        <f>IF($P$7=0,"",$P$7+10)</f>
        <v>43415</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Monday</v>
      </c>
      <c r="C23" s="58">
        <f>IF($P$7=0,"",$P$7+11)</f>
        <v>43416</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Tuesday</v>
      </c>
      <c r="C24" s="55">
        <f>IF($P$7=0,"",$P$7+12)</f>
        <v>43417</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Wednesday</v>
      </c>
      <c r="C25" s="58">
        <f>IF($P$7=0,"",$P$7+13)</f>
        <v>43418</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Thursday</v>
      </c>
      <c r="C26" s="55">
        <f>IF($P$7=0,"",$P$7+14)</f>
        <v>43419</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Friday</v>
      </c>
      <c r="C27" s="58">
        <f>IF($P$7=0,"",$P$7+15)</f>
        <v>43420</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Saturday</v>
      </c>
      <c r="C28" s="55">
        <f>IF($P$7=0,"",$P$7+16)</f>
        <v>43421</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Sunday</v>
      </c>
      <c r="C29" s="58">
        <f>IF($P$7=0,"",$P$7+17)</f>
        <v>43422</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Monday</v>
      </c>
      <c r="C30" s="55">
        <f>IF($P$7=0,"",$P$7+18)</f>
        <v>43423</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Tuesday</v>
      </c>
      <c r="C31" s="58">
        <f>IF($P$7=0,"",$P$7+19)</f>
        <v>43424</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Wednesday</v>
      </c>
      <c r="C32" s="55">
        <f>IF($P$7=0,"",$P$7+20)</f>
        <v>43425</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Thursday</v>
      </c>
      <c r="C33" s="58">
        <f>IF($P$7=0,"",$P$7+21)</f>
        <v>43426</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Friday</v>
      </c>
      <c r="C34" s="55">
        <f>IF($P$7=0,"",$P$7+22)</f>
        <v>43427</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Saturday</v>
      </c>
      <c r="C35" s="58">
        <f>IF($P$7=0,"",$P$7+23)</f>
        <v>43428</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Sunday</v>
      </c>
      <c r="C36" s="55">
        <f>IF($P$7=0,"",$P$7+24)</f>
        <v>43429</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Monday</v>
      </c>
      <c r="C37" s="58">
        <f>IF($P$7=0,"",$P$7+25)</f>
        <v>43430</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Tuesday</v>
      </c>
      <c r="C38" s="55">
        <f>IF($P$7=0,"",$P$7+26)</f>
        <v>43431</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Wednesday</v>
      </c>
      <c r="C39" s="58">
        <f>IF($P$7=0,"",$P$7+27)</f>
        <v>43432</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Thursday</v>
      </c>
      <c r="C40" s="55">
        <f>IF(C39="","",IF(MONTH($P$7+28)&gt;=MONTH($P$7)+1,"",IF($P$7=0,"",$P$7+28)))</f>
        <v>43433</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Friday</v>
      </c>
      <c r="C41" s="58">
        <f>IF(C40="","",IF(MONTH($P$7+29)&gt;=MONTH($P$7)+1,"",IF($P$7=0,"",$P$7+29)))</f>
        <v>43434</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
      </c>
      <c r="C42" s="55" t="str">
        <f>IF(C41="","",IF(MONTH($P$7+30)&gt;=MONTH($P$7)+1,"",IF($P$7=0,"",$P$7+30)))</f>
        <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P4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09" t="s">
        <v>32</v>
      </c>
      <c r="C52" s="109"/>
      <c r="D52" s="109"/>
      <c r="E52" s="109"/>
      <c r="F52" s="109"/>
      <c r="G52" s="109"/>
      <c r="H52" s="109"/>
      <c r="I52" s="109"/>
      <c r="J52" s="109"/>
      <c r="K52" s="109"/>
      <c r="L52" s="109"/>
      <c r="M52" s="109"/>
      <c r="N52" s="109"/>
      <c r="O52" s="109"/>
      <c r="P52" s="109"/>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11" priority="4" operator="equal">
      <formula>"Sunday"</formula>
    </cfRule>
    <cfRule type="cellIs" dxfId="10" priority="5" operator="equal">
      <formula>"Saturday"</formula>
    </cfRule>
  </conditionalFormatting>
  <conditionalFormatting sqref="M12:M42">
    <cfRule type="cellIs" dxfId="9"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December, 2018</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DATE(YEAR(Jan!P7),MONTH(Jan!P7)+11,DAY(Jan!P7))</f>
        <v>43435</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86" t="s">
        <v>35</v>
      </c>
      <c r="O11" s="64" t="s">
        <v>22</v>
      </c>
      <c r="P11" s="10" t="s">
        <v>15</v>
      </c>
    </row>
    <row r="12" spans="2:27" ht="23.25" customHeight="1" x14ac:dyDescent="0.2">
      <c r="B12" s="9" t="str">
        <f>TEXT(C12,"dddd")</f>
        <v>Saturday</v>
      </c>
      <c r="C12" s="55">
        <f>IF($P$7=0,"",$P$7)</f>
        <v>43435</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Sunday</v>
      </c>
      <c r="C13" s="56">
        <f>IF($P$7=0,"",$P$7+1)</f>
        <v>43436</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Monday</v>
      </c>
      <c r="C14" s="57">
        <f>IF($P$7=0,"",$P$7+2)</f>
        <v>43437</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Tuesday</v>
      </c>
      <c r="C15" s="58">
        <f>IF($P$7=0,"",$P$7+3)</f>
        <v>43438</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Wednesday</v>
      </c>
      <c r="C16" s="57">
        <f>IF($P$7=0,"",$P$7+4)</f>
        <v>43439</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Thursday</v>
      </c>
      <c r="C17" s="58">
        <f>IF($P$7=0,"",$P$7+5)</f>
        <v>43440</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Friday</v>
      </c>
      <c r="C18" s="55">
        <f>IF($P$7=0,"",$P$7+6)</f>
        <v>43441</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Saturday</v>
      </c>
      <c r="C19" s="58">
        <f>IF($P$7=0,"",$P$7+7)</f>
        <v>43442</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Sunday</v>
      </c>
      <c r="C20" s="55">
        <f>IF($P$7=0,"",$P$7+8)</f>
        <v>43443</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Monday</v>
      </c>
      <c r="C21" s="58">
        <f>IF($P$7=0,"",$P$7+9)</f>
        <v>43444</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Tuesday</v>
      </c>
      <c r="C22" s="55">
        <f>IF($P$7=0,"",$P$7+10)</f>
        <v>43445</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Wednesday</v>
      </c>
      <c r="C23" s="58">
        <f>IF($P$7=0,"",$P$7+11)</f>
        <v>43446</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Thursday</v>
      </c>
      <c r="C24" s="55">
        <f>IF($P$7=0,"",$P$7+12)</f>
        <v>43447</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Friday</v>
      </c>
      <c r="C25" s="58">
        <f>IF($P$7=0,"",$P$7+13)</f>
        <v>43448</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Saturday</v>
      </c>
      <c r="C26" s="55">
        <f>IF($P$7=0,"",$P$7+14)</f>
        <v>43449</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Sunday</v>
      </c>
      <c r="C27" s="58">
        <f>IF($P$7=0,"",$P$7+15)</f>
        <v>43450</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Monday</v>
      </c>
      <c r="C28" s="55">
        <f>IF($P$7=0,"",$P$7+16)</f>
        <v>43451</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Tuesday</v>
      </c>
      <c r="C29" s="58">
        <f>IF($P$7=0,"",$P$7+17)</f>
        <v>43452</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Wednesday</v>
      </c>
      <c r="C30" s="55">
        <f>IF($P$7=0,"",$P$7+18)</f>
        <v>43453</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Thursday</v>
      </c>
      <c r="C31" s="58">
        <f>IF($P$7=0,"",$P$7+19)</f>
        <v>43454</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Friday</v>
      </c>
      <c r="C32" s="55">
        <f>IF($P$7=0,"",$P$7+20)</f>
        <v>43455</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Saturday</v>
      </c>
      <c r="C33" s="58">
        <f>IF($P$7=0,"",$P$7+21)</f>
        <v>43456</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Sunday</v>
      </c>
      <c r="C34" s="55">
        <f>IF($P$7=0,"",$P$7+22)</f>
        <v>43457</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Monday</v>
      </c>
      <c r="C35" s="58">
        <f>IF($P$7=0,"",$P$7+23)</f>
        <v>43458</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Tuesday</v>
      </c>
      <c r="C36" s="55">
        <f>IF($P$7=0,"",$P$7+24)</f>
        <v>43459</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Wednesday</v>
      </c>
      <c r="C37" s="58">
        <f>IF($P$7=0,"",$P$7+25)</f>
        <v>43460</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Thursday</v>
      </c>
      <c r="C38" s="55">
        <f>IF($P$7=0,"",$P$7+26)</f>
        <v>43461</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Friday</v>
      </c>
      <c r="C39" s="58">
        <f>IF($P$7=0,"",$P$7+27)</f>
        <v>43462</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Saturday</v>
      </c>
      <c r="C40" s="55">
        <f>IF(C39="","",IF(MONTH($P$7+28)&gt;=MONTH($P$7)+1,"",IF($P$7=0,"",$P$7+28)))</f>
        <v>43463</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Sunday</v>
      </c>
      <c r="C41" s="58">
        <f>IF(C40="","",IF(MONTH($P$7+29)&gt;=MONTH($P$7)+1,"",IF($P$7=0,"",$P$7+29)))</f>
        <v>43464</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Monday</v>
      </c>
      <c r="C42" s="55">
        <f>IF(C41="","",IF(MONTH($P$7+30)&gt;=MONTH($P$7)+1,"",IF($P$7=0,"",$P$7+30)))</f>
        <v>43465</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P4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09" t="s">
        <v>32</v>
      </c>
      <c r="C52" s="109"/>
      <c r="D52" s="109"/>
      <c r="E52" s="109"/>
      <c r="F52" s="109"/>
      <c r="G52" s="109"/>
      <c r="H52" s="109"/>
      <c r="I52" s="109"/>
      <c r="J52" s="109"/>
      <c r="K52" s="109"/>
      <c r="L52" s="109"/>
      <c r="M52" s="109"/>
      <c r="N52" s="109"/>
      <c r="O52" s="109"/>
      <c r="P52" s="109"/>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8" priority="4" operator="equal">
      <formula>"Sunday"</formula>
    </cfRule>
    <cfRule type="cellIs" dxfId="7" priority="5" operator="equal">
      <formula>"Saturday"</formula>
    </cfRule>
  </conditionalFormatting>
  <conditionalFormatting sqref="M12:M42">
    <cfRule type="cellIs" dxfId="6"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January, 2019</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DATE(YEAR(Jan!P7),MONTH(Jan!P7)+12,DAY(Jan!P7))</f>
        <v>43466</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86" t="s">
        <v>35</v>
      </c>
      <c r="O11" s="64" t="s">
        <v>22</v>
      </c>
      <c r="P11" s="10" t="s">
        <v>15</v>
      </c>
    </row>
    <row r="12" spans="2:27" ht="23.25" customHeight="1" x14ac:dyDescent="0.2">
      <c r="B12" s="9" t="str">
        <f>TEXT(C12,"dddd")</f>
        <v>Tuesday</v>
      </c>
      <c r="C12" s="55">
        <f>IF($P$7=0,"",$P$7)</f>
        <v>43466</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Wednesday</v>
      </c>
      <c r="C13" s="56">
        <f>IF($P$7=0,"",$P$7+1)</f>
        <v>43467</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Thursday</v>
      </c>
      <c r="C14" s="57">
        <f>IF($P$7=0,"",$P$7+2)</f>
        <v>43468</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Friday</v>
      </c>
      <c r="C15" s="58">
        <f>IF($P$7=0,"",$P$7+3)</f>
        <v>43469</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Saturday</v>
      </c>
      <c r="C16" s="57">
        <f>IF($P$7=0,"",$P$7+4)</f>
        <v>43470</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Sunday</v>
      </c>
      <c r="C17" s="58">
        <f>IF($P$7=0,"",$P$7+5)</f>
        <v>43471</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Monday</v>
      </c>
      <c r="C18" s="55">
        <f>IF($P$7=0,"",$P$7+6)</f>
        <v>43472</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Tuesday</v>
      </c>
      <c r="C19" s="58">
        <f>IF($P$7=0,"",$P$7+7)</f>
        <v>43473</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Wednesday</v>
      </c>
      <c r="C20" s="55">
        <f>IF($P$7=0,"",$P$7+8)</f>
        <v>43474</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Thursday</v>
      </c>
      <c r="C21" s="58">
        <f>IF($P$7=0,"",$P$7+9)</f>
        <v>43475</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Friday</v>
      </c>
      <c r="C22" s="55">
        <f>IF($P$7=0,"",$P$7+10)</f>
        <v>43476</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Saturday</v>
      </c>
      <c r="C23" s="58">
        <f>IF($P$7=0,"",$P$7+11)</f>
        <v>43477</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Sunday</v>
      </c>
      <c r="C24" s="55">
        <f>IF($P$7=0,"",$P$7+12)</f>
        <v>43478</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Monday</v>
      </c>
      <c r="C25" s="58">
        <f>IF($P$7=0,"",$P$7+13)</f>
        <v>43479</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Tuesday</v>
      </c>
      <c r="C26" s="55">
        <f>IF($P$7=0,"",$P$7+14)</f>
        <v>43480</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Wednesday</v>
      </c>
      <c r="C27" s="58">
        <f>IF($P$7=0,"",$P$7+15)</f>
        <v>43481</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Thursday</v>
      </c>
      <c r="C28" s="55">
        <f>IF($P$7=0,"",$P$7+16)</f>
        <v>43482</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Friday</v>
      </c>
      <c r="C29" s="58">
        <f>IF($P$7=0,"",$P$7+17)</f>
        <v>43483</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Saturday</v>
      </c>
      <c r="C30" s="55">
        <f>IF($P$7=0,"",$P$7+18)</f>
        <v>43484</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Sunday</v>
      </c>
      <c r="C31" s="58">
        <f>IF($P$7=0,"",$P$7+19)</f>
        <v>43485</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Monday</v>
      </c>
      <c r="C32" s="55">
        <f>IF($P$7=0,"",$P$7+20)</f>
        <v>43486</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Tuesday</v>
      </c>
      <c r="C33" s="58">
        <f>IF($P$7=0,"",$P$7+21)</f>
        <v>43487</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Wednesday</v>
      </c>
      <c r="C34" s="55">
        <f>IF($P$7=0,"",$P$7+22)</f>
        <v>43488</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Thursday</v>
      </c>
      <c r="C35" s="58">
        <f>IF($P$7=0,"",$P$7+23)</f>
        <v>43489</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Friday</v>
      </c>
      <c r="C36" s="55">
        <f>IF($P$7=0,"",$P$7+24)</f>
        <v>43490</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Saturday</v>
      </c>
      <c r="C37" s="58">
        <f>IF($P$7=0,"",$P$7+25)</f>
        <v>43491</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Sunday</v>
      </c>
      <c r="C38" s="55">
        <f>IF($P$7=0,"",$P$7+26)</f>
        <v>43492</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Monday</v>
      </c>
      <c r="C39" s="58">
        <f>IF($P$7=0,"",$P$7+27)</f>
        <v>43493</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Tuesday</v>
      </c>
      <c r="C40" s="55">
        <f>IF(C39="","",IF(MONTH($P$7+28)&gt;=MONTH($P$7)+1,"",IF($P$7=0,"",$P$7+28)))</f>
        <v>43494</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Wednesday</v>
      </c>
      <c r="C41" s="58">
        <f>IF(C40="","",IF(MONTH($P$7+29)&gt;=MONTH($P$7)+1,"",IF($P$7=0,"",$P$7+29)))</f>
        <v>43495</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Thursday</v>
      </c>
      <c r="C42" s="55">
        <f>IF(C41="","",IF(MONTH($P$7+30)&gt;=MONTH($P$7)+1,"",IF($P$7=0,"",$P$7+30)))</f>
        <v>43496</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P4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17" t="s">
        <v>32</v>
      </c>
      <c r="C52" s="117"/>
      <c r="D52" s="117"/>
      <c r="E52" s="117"/>
      <c r="F52" s="117"/>
      <c r="G52" s="117"/>
      <c r="H52" s="117"/>
      <c r="I52" s="117"/>
      <c r="J52" s="117"/>
      <c r="K52" s="117"/>
      <c r="L52" s="117"/>
      <c r="M52" s="117"/>
      <c r="N52" s="117"/>
      <c r="O52" s="117"/>
      <c r="P52" s="117"/>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5" priority="3" operator="equal">
      <formula>"Sunday"</formula>
    </cfRule>
    <cfRule type="cellIs" dxfId="4" priority="4" operator="equal">
      <formula>"Saturday"</formula>
    </cfRule>
  </conditionalFormatting>
  <conditionalFormatting sqref="M12:M42">
    <cfRule type="cellIs" dxfId="3"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January, 2016</v>
      </c>
      <c r="L1" s="114"/>
      <c r="M1" s="114"/>
      <c r="N1" s="88"/>
      <c r="O1" s="88"/>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f>
        <v>Please enter your name</v>
      </c>
      <c r="D5" s="115"/>
      <c r="E5" s="115"/>
      <c r="F5" s="43"/>
      <c r="G5" s="46" t="s">
        <v>7</v>
      </c>
      <c r="H5" s="111" t="str">
        <f>'Time Card Info'!H5</f>
        <v>Employee Job Position</v>
      </c>
      <c r="I5" s="111"/>
      <c r="J5" s="111"/>
      <c r="K5" s="111"/>
      <c r="L5" s="43"/>
      <c r="M5" s="108" t="s">
        <v>31</v>
      </c>
      <c r="N5" s="108"/>
      <c r="O5" s="108"/>
      <c r="P5" s="82">
        <v>8</v>
      </c>
      <c r="Q5" s="78"/>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v>42370</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51" t="s">
        <v>11</v>
      </c>
      <c r="L10" s="51"/>
      <c r="M10" s="51"/>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52" t="s">
        <v>6</v>
      </c>
      <c r="N11" s="86" t="s">
        <v>35</v>
      </c>
      <c r="O11" s="64" t="s">
        <v>22</v>
      </c>
      <c r="P11" s="10" t="s">
        <v>15</v>
      </c>
    </row>
    <row r="12" spans="2:27" ht="23.25" customHeight="1" x14ac:dyDescent="0.2">
      <c r="B12" s="9" t="str">
        <f>TEXT(C12,"dddd")</f>
        <v>Friday</v>
      </c>
      <c r="C12" s="55">
        <f>IF($P$7=0,"",$P$7)</f>
        <v>42370</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Saturday</v>
      </c>
      <c r="C13" s="56">
        <f>IF($P$7=0,"",$P$7+1)</f>
        <v>42371</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Sunday</v>
      </c>
      <c r="C14" s="57">
        <f>IF($P$7=0,"",$P$7+2)</f>
        <v>42372</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Monday</v>
      </c>
      <c r="C15" s="58">
        <f>IF($P$7=0,"",$P$7+3)</f>
        <v>42373</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Tuesday</v>
      </c>
      <c r="C16" s="57">
        <f>IF($P$7=0,"",$P$7+4)</f>
        <v>42374</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Wednesday</v>
      </c>
      <c r="C17" s="58">
        <f>IF($P$7=0,"",$P$7+5)</f>
        <v>42375</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Thursday</v>
      </c>
      <c r="C18" s="55">
        <f>IF($P$7=0,"",$P$7+6)</f>
        <v>42376</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Friday</v>
      </c>
      <c r="C19" s="58">
        <f>IF($P$7=0,"",$P$7+7)</f>
        <v>42377</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Saturday</v>
      </c>
      <c r="C20" s="55">
        <f>IF($P$7=0,"",$P$7+8)</f>
        <v>42378</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Sunday</v>
      </c>
      <c r="C21" s="58">
        <f>IF($P$7=0,"",$P$7+9)</f>
        <v>42379</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Monday</v>
      </c>
      <c r="C22" s="55">
        <f>IF($P$7=0,"",$P$7+10)</f>
        <v>42380</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Tuesday</v>
      </c>
      <c r="C23" s="58">
        <f>IF($P$7=0,"",$P$7+11)</f>
        <v>42381</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Wednesday</v>
      </c>
      <c r="C24" s="55">
        <f>IF($P$7=0,"",$P$7+12)</f>
        <v>42382</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Thursday</v>
      </c>
      <c r="C25" s="58">
        <f>IF($P$7=0,"",$P$7+13)</f>
        <v>42383</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Friday</v>
      </c>
      <c r="C26" s="55">
        <f>IF($P$7=0,"",$P$7+14)</f>
        <v>42384</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Saturday</v>
      </c>
      <c r="C27" s="58">
        <f>IF($P$7=0,"",$P$7+15)</f>
        <v>42385</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Sunday</v>
      </c>
      <c r="C28" s="55">
        <f>IF($P$7=0,"",$P$7+16)</f>
        <v>42386</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Monday</v>
      </c>
      <c r="C29" s="58">
        <f>IF($P$7=0,"",$P$7+17)</f>
        <v>42387</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Tuesday</v>
      </c>
      <c r="C30" s="55">
        <f>IF($P$7=0,"",$P$7+18)</f>
        <v>42388</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Wednesday</v>
      </c>
      <c r="C31" s="58">
        <f>IF($P$7=0,"",$P$7+19)</f>
        <v>42389</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Thursday</v>
      </c>
      <c r="C32" s="55">
        <f>IF($P$7=0,"",$P$7+20)</f>
        <v>42390</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Friday</v>
      </c>
      <c r="C33" s="58">
        <f>IF($P$7=0,"",$P$7+21)</f>
        <v>42391</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Saturday</v>
      </c>
      <c r="C34" s="55">
        <f>IF($P$7=0,"",$P$7+22)</f>
        <v>42392</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Sunday</v>
      </c>
      <c r="C35" s="58">
        <f>IF($P$7=0,"",$P$7+23)</f>
        <v>42393</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Monday</v>
      </c>
      <c r="C36" s="55">
        <f>IF($P$7=0,"",$P$7+24)</f>
        <v>42394</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Tuesday</v>
      </c>
      <c r="C37" s="58">
        <f>IF($P$7=0,"",$P$7+25)</f>
        <v>42395</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Wednesday</v>
      </c>
      <c r="C38" s="55">
        <f>IF($P$7=0,"",$P$7+26)</f>
        <v>42396</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Thursday</v>
      </c>
      <c r="C39" s="58">
        <f>IF($P$7=0,"",$P$7+27)</f>
        <v>42397</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Friday</v>
      </c>
      <c r="C40" s="55">
        <f>IF(C39="","",IF(MONTH($P$7+28)&gt;=MONTH($P$7)+1,"",IF($P$7=0,"",$P$7+28)))</f>
        <v>42398</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Saturday</v>
      </c>
      <c r="C41" s="58">
        <f>IF(C40="","",IF(MONTH($P$7+29)&gt;=MONTH($P$7)+1,"",IF($P$7=0,"",$P$7+29)))</f>
        <v>42399</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Sunday</v>
      </c>
      <c r="C42" s="55">
        <f>IF(C41="","",IF(MONTH($P$7+30)&gt;=MONTH($P$7)+1,"",IF($P$7=0,"",$P$7+30)))</f>
        <v>42400</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O43" s="84"/>
      <c r="P43" s="83"/>
    </row>
    <row r="44" spans="1:16" ht="16.5" customHeight="1" x14ac:dyDescent="0.2"/>
    <row r="45" spans="1:16" ht="20.399999999999999" customHeight="1" x14ac:dyDescent="0.2">
      <c r="B45" s="53"/>
      <c r="C45" s="53"/>
      <c r="D45" s="53"/>
      <c r="E45" s="53"/>
      <c r="F45" s="53"/>
      <c r="G45" s="53"/>
      <c r="H45"/>
      <c r="I45" s="53"/>
      <c r="J45" s="53"/>
      <c r="K45" s="53"/>
      <c r="L45" s="53"/>
      <c r="M45" s="53"/>
      <c r="N45" s="49"/>
      <c r="P45" s="49"/>
    </row>
    <row r="46" spans="1:16" ht="17.100000000000001" customHeight="1" x14ac:dyDescent="0.2">
      <c r="B46" s="3" t="s">
        <v>3</v>
      </c>
      <c r="C46" s="4"/>
      <c r="F46" s="50" t="s">
        <v>2</v>
      </c>
      <c r="G46" s="50"/>
      <c r="I46" s="3" t="s">
        <v>8</v>
      </c>
      <c r="K46" s="4"/>
      <c r="L46" s="4"/>
      <c r="M46" s="13"/>
      <c r="N46" s="30"/>
      <c r="P46" s="50"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17" t="s">
        <v>32</v>
      </c>
      <c r="C52" s="117"/>
      <c r="D52" s="117"/>
      <c r="E52" s="117"/>
      <c r="F52" s="117"/>
      <c r="G52" s="117"/>
      <c r="H52" s="117"/>
      <c r="I52" s="117"/>
      <c r="J52" s="117"/>
      <c r="K52" s="117"/>
      <c r="L52" s="117"/>
      <c r="M52" s="117"/>
      <c r="N52" s="117"/>
      <c r="O52" s="117"/>
      <c r="P52" s="117"/>
    </row>
    <row r="55" spans="1:16" x14ac:dyDescent="0.2">
      <c r="B55"/>
      <c r="C55"/>
      <c r="J55"/>
      <c r="K55"/>
      <c r="L55"/>
      <c r="M55"/>
    </row>
  </sheetData>
  <sheetProtection sheet="1" objects="1" scenarios="1" selectLockedCells="1"/>
  <mergeCells count="19">
    <mergeCell ref="B52:P52"/>
    <mergeCell ref="P7:P8"/>
    <mergeCell ref="B48:B50"/>
    <mergeCell ref="B7:B8"/>
    <mergeCell ref="E48:J48"/>
    <mergeCell ref="E50:J50"/>
    <mergeCell ref="M48:P48"/>
    <mergeCell ref="M50:P50"/>
    <mergeCell ref="B43:L43"/>
    <mergeCell ref="K1:M1"/>
    <mergeCell ref="D11:E11"/>
    <mergeCell ref="G11:H11"/>
    <mergeCell ref="J11:K11"/>
    <mergeCell ref="M5:O5"/>
    <mergeCell ref="M8:O8"/>
    <mergeCell ref="C5:E5"/>
    <mergeCell ref="C7:E8"/>
    <mergeCell ref="H5:K5"/>
    <mergeCell ref="H7:K8"/>
  </mergeCells>
  <phoneticPr fontId="0" type="noConversion"/>
  <conditionalFormatting sqref="B12:B42">
    <cfRule type="cellIs" dxfId="2" priority="3" operator="equal">
      <formula>"Sunday"</formula>
    </cfRule>
    <cfRule type="cellIs" dxfId="1" priority="5" operator="equal">
      <formula>"Saturday"</formula>
    </cfRule>
  </conditionalFormatting>
  <conditionalFormatting sqref="M12:M42">
    <cfRule type="cellIs" dxfId="0"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90"/>
  <sheetViews>
    <sheetView showGridLines="0" showZeros="0" zoomScalePageLayoutView="80" workbookViewId="0">
      <selection activeCell="C5" sqref="C5:E5"/>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01"/>
      <c r="L1" s="101"/>
      <c r="M1" s="101"/>
      <c r="P1" s="80" t="s">
        <v>29</v>
      </c>
      <c r="Z1" s="21"/>
      <c r="AA1" s="20"/>
    </row>
    <row r="2" spans="2:27" ht="18.600000000000001" customHeight="1" x14ac:dyDescent="0.5">
      <c r="H2" s="5"/>
      <c r="I2" s="5"/>
      <c r="J2" s="5"/>
      <c r="K2" s="5"/>
      <c r="M2" s="66"/>
      <c r="N2" s="66"/>
      <c r="O2" s="66"/>
      <c r="P2" s="81"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06" t="s">
        <v>33</v>
      </c>
      <c r="D5" s="107"/>
      <c r="E5" s="107"/>
      <c r="F5" s="43"/>
      <c r="G5" s="46" t="s">
        <v>7</v>
      </c>
      <c r="H5" s="104" t="s">
        <v>25</v>
      </c>
      <c r="I5" s="104"/>
      <c r="J5" s="104"/>
      <c r="K5" s="104"/>
      <c r="L5" s="43"/>
      <c r="M5" s="108" t="s">
        <v>31</v>
      </c>
      <c r="N5" s="108"/>
      <c r="O5" s="108"/>
      <c r="P5" s="82">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03" t="s">
        <v>26</v>
      </c>
      <c r="D7" s="103"/>
      <c r="E7" s="103"/>
      <c r="F7" s="47"/>
      <c r="G7" s="47"/>
      <c r="H7" s="103" t="s">
        <v>34</v>
      </c>
      <c r="I7" s="103"/>
      <c r="J7" s="103"/>
      <c r="K7" s="103"/>
      <c r="L7" s="47"/>
      <c r="M7" s="47"/>
      <c r="N7" s="47"/>
      <c r="O7" s="23"/>
      <c r="P7" s="112">
        <v>43101</v>
      </c>
      <c r="Q7"/>
    </row>
    <row r="8" spans="2:27" customFormat="1" ht="12" customHeight="1" x14ac:dyDescent="0.2">
      <c r="B8" s="102"/>
      <c r="C8" s="104"/>
      <c r="D8" s="104"/>
      <c r="E8" s="104"/>
      <c r="F8" s="23"/>
      <c r="G8" s="24" t="s">
        <v>5</v>
      </c>
      <c r="H8" s="104"/>
      <c r="I8" s="104"/>
      <c r="J8" s="104"/>
      <c r="K8" s="104"/>
      <c r="L8" s="73"/>
      <c r="M8" s="116" t="s">
        <v>39</v>
      </c>
      <c r="N8" s="116"/>
      <c r="O8" s="116"/>
      <c r="P8" s="113"/>
      <c r="R8" s="2"/>
      <c r="S8" s="2"/>
      <c r="T8" s="2"/>
      <c r="U8" s="2"/>
      <c r="V8" s="2"/>
      <c r="W8" s="2"/>
    </row>
    <row r="9" spans="2:27" s="6" customFormat="1" ht="15.6" hidden="1"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hidden="1" customHeight="1" x14ac:dyDescent="0.2">
      <c r="B11" s="8" t="s">
        <v>0</v>
      </c>
      <c r="C11" s="54" t="s">
        <v>2</v>
      </c>
      <c r="D11" s="99" t="s">
        <v>12</v>
      </c>
      <c r="E11" s="100"/>
      <c r="F11" s="10" t="s">
        <v>1</v>
      </c>
      <c r="G11" s="99" t="s">
        <v>13</v>
      </c>
      <c r="H11" s="100"/>
      <c r="I11" s="10" t="s">
        <v>1</v>
      </c>
      <c r="J11" s="99" t="s">
        <v>14</v>
      </c>
      <c r="K11" s="100"/>
      <c r="L11" s="10" t="s">
        <v>1</v>
      </c>
      <c r="M11" s="71" t="s">
        <v>6</v>
      </c>
      <c r="N11" s="71" t="s">
        <v>18</v>
      </c>
      <c r="O11" s="64" t="s">
        <v>22</v>
      </c>
      <c r="P11" s="10" t="s">
        <v>15</v>
      </c>
    </row>
    <row r="12" spans="2:27" ht="23.25" hidden="1" customHeight="1" x14ac:dyDescent="0.2">
      <c r="B12" s="9" t="str">
        <f>TEXT(C12,"dddd")</f>
        <v>Monday</v>
      </c>
      <c r="C12" s="55">
        <f>IF($P$7=0,"",$P$7)</f>
        <v>43101</v>
      </c>
      <c r="D12" s="14"/>
      <c r="E12" s="15"/>
      <c r="F12" s="12">
        <f>IF((OR(E12="",D12="")),0,IF((E12&lt;D12),((E12-D12)*24)+24,(E12-D12)*24))</f>
        <v>0</v>
      </c>
      <c r="G12" s="14"/>
      <c r="H12" s="15"/>
      <c r="I12" s="12">
        <f>IF((OR(H12="",G12="")),0,IF((H12&lt;G12),((H12-G12)*24)+24,(H12-G12)*24))</f>
        <v>0</v>
      </c>
      <c r="J12" s="14"/>
      <c r="K12" s="15"/>
      <c r="L12" s="34">
        <f>IF((OR(K12="",J12="")),0,IF((K12&lt;J12),((K12-J12)*24)+24,(K12-J12)*24))</f>
        <v>0</v>
      </c>
      <c r="M12" s="35">
        <f>IF(O12="S",8,IF(SUM(F12,I12,L12)&lt;11,SUM(F12,I12,L12),11))</f>
        <v>0</v>
      </c>
      <c r="N12" s="36" t="str">
        <f>IF(SUM(F12,I12,L12)&lt;11,"",SUM(F12,I12,L12)-11)</f>
        <v/>
      </c>
      <c r="O12" s="65"/>
      <c r="P12" s="42"/>
    </row>
    <row r="13" spans="2:27" ht="23.25" hidden="1" customHeight="1" x14ac:dyDescent="0.2">
      <c r="B13" s="9" t="str">
        <f t="shared" ref="B13:B42" si="0">TEXT(C13,"dddd")</f>
        <v>Tuesday</v>
      </c>
      <c r="C13" s="56">
        <f>IF($P$7=0,"",$P$7+1)</f>
        <v>43102</v>
      </c>
      <c r="D13" s="16"/>
      <c r="E13" s="17"/>
      <c r="F13" s="59">
        <f>IF((OR(E13="",D13="")),0,IF((E13&lt;D13),((E13-D13)*24)+24,(E13-D13)*24))</f>
        <v>0</v>
      </c>
      <c r="G13" s="18"/>
      <c r="H13" s="19"/>
      <c r="I13" s="60">
        <f>IF((OR(H13="",G13="")),0,IF((H13&lt;G13),((H13-G13)*24)+24,(H13-G13)*24))</f>
        <v>0</v>
      </c>
      <c r="J13" s="16"/>
      <c r="K13" s="17"/>
      <c r="L13" s="61">
        <f>IF((OR(K13="",J13="")),0,IF((K13&lt;J13),((K13-J13)*24)+24,(K13-J13)*24))</f>
        <v>0</v>
      </c>
      <c r="M13" s="37">
        <f t="shared" ref="M13:M42" si="1">SUM(F13,I13,L13)</f>
        <v>0</v>
      </c>
      <c r="N13" s="38" t="str">
        <f t="shared" ref="N13:N42" si="2">IF(SUM(F13,I13,L13)&lt;11,"",SUM(F13,I13,L13)-11)</f>
        <v/>
      </c>
      <c r="O13" s="65"/>
      <c r="P13" s="62"/>
    </row>
    <row r="14" spans="2:27" ht="23.25" hidden="1" customHeight="1" x14ac:dyDescent="0.2">
      <c r="B14" s="9" t="str">
        <f t="shared" si="0"/>
        <v>Wednesday</v>
      </c>
      <c r="C14" s="57">
        <f>IF($P$7=0,"",$P$7+2)</f>
        <v>43103</v>
      </c>
      <c r="D14" s="14"/>
      <c r="E14" s="15"/>
      <c r="F14" s="12">
        <f t="shared" ref="F14:F42" si="3">IF((OR(E14="",D14="")),0,IF((E14&lt;D14),((E14-D14)*24)+24,(E14-D14)*24))</f>
        <v>0</v>
      </c>
      <c r="G14" s="14"/>
      <c r="H14" s="15"/>
      <c r="I14" s="12">
        <f t="shared" ref="I14:I42" si="4">IF((OR(H14="",G14="")),0,IF((H14&lt;G14),((H14-G14)*24)+24,(H14-G14)*24))</f>
        <v>0</v>
      </c>
      <c r="J14" s="14"/>
      <c r="K14" s="15"/>
      <c r="L14" s="34">
        <f t="shared" ref="L14:L42" si="5">IF((OR(K14="",J14="")),0,IF((K14&lt;J14),((K14-J14)*24)+24,(K14-J14)*24))</f>
        <v>0</v>
      </c>
      <c r="M14" s="37">
        <f t="shared" si="1"/>
        <v>0</v>
      </c>
      <c r="N14" s="38" t="str">
        <f t="shared" si="2"/>
        <v/>
      </c>
      <c r="O14" s="65"/>
      <c r="P14" s="42"/>
    </row>
    <row r="15" spans="2:27" ht="23.25" hidden="1" customHeight="1" x14ac:dyDescent="0.2">
      <c r="B15" s="9" t="str">
        <f t="shared" si="0"/>
        <v>Thursday</v>
      </c>
      <c r="C15" s="58">
        <f>IF($P$7=0,"",$P$7+3)</f>
        <v>43104</v>
      </c>
      <c r="D15" s="16"/>
      <c r="E15" s="17"/>
      <c r="F15" s="59">
        <f t="shared" si="3"/>
        <v>0</v>
      </c>
      <c r="G15" s="18"/>
      <c r="H15" s="19"/>
      <c r="I15" s="60">
        <f t="shared" si="4"/>
        <v>0</v>
      </c>
      <c r="J15" s="16"/>
      <c r="K15" s="17"/>
      <c r="L15" s="61">
        <f t="shared" si="5"/>
        <v>0</v>
      </c>
      <c r="M15" s="37">
        <f t="shared" si="1"/>
        <v>0</v>
      </c>
      <c r="N15" s="38" t="str">
        <f t="shared" si="2"/>
        <v/>
      </c>
      <c r="O15" s="65"/>
      <c r="P15" s="62"/>
    </row>
    <row r="16" spans="2:27" ht="23.25" hidden="1" customHeight="1" x14ac:dyDescent="0.2">
      <c r="B16" s="9" t="str">
        <f t="shared" si="0"/>
        <v>Friday</v>
      </c>
      <c r="C16" s="57">
        <f>IF($P$7=0,"",$P$7+4)</f>
        <v>43105</v>
      </c>
      <c r="D16" s="14"/>
      <c r="E16" s="15"/>
      <c r="F16" s="12">
        <f t="shared" si="3"/>
        <v>0</v>
      </c>
      <c r="G16" s="14"/>
      <c r="H16" s="15"/>
      <c r="I16" s="12">
        <f t="shared" si="4"/>
        <v>0</v>
      </c>
      <c r="J16" s="14"/>
      <c r="K16" s="15"/>
      <c r="L16" s="34">
        <f t="shared" si="5"/>
        <v>0</v>
      </c>
      <c r="M16" s="37">
        <f t="shared" si="1"/>
        <v>0</v>
      </c>
      <c r="N16" s="38" t="str">
        <f t="shared" si="2"/>
        <v/>
      </c>
      <c r="O16" s="65"/>
      <c r="P16" s="42"/>
    </row>
    <row r="17" spans="2:16" ht="23.25" hidden="1" customHeight="1" x14ac:dyDescent="0.2">
      <c r="B17" s="9" t="str">
        <f t="shared" si="0"/>
        <v>Saturday</v>
      </c>
      <c r="C17" s="58">
        <f>IF($P$7=0,"",$P$7+5)</f>
        <v>43106</v>
      </c>
      <c r="D17" s="16"/>
      <c r="E17" s="17"/>
      <c r="F17" s="59">
        <f t="shared" si="3"/>
        <v>0</v>
      </c>
      <c r="G17" s="18"/>
      <c r="H17" s="19"/>
      <c r="I17" s="60">
        <f t="shared" si="4"/>
        <v>0</v>
      </c>
      <c r="J17" s="16"/>
      <c r="K17" s="17"/>
      <c r="L17" s="61">
        <f t="shared" si="5"/>
        <v>0</v>
      </c>
      <c r="M17" s="37">
        <f t="shared" si="1"/>
        <v>0</v>
      </c>
      <c r="N17" s="38" t="str">
        <f t="shared" si="2"/>
        <v/>
      </c>
      <c r="O17" s="65"/>
      <c r="P17" s="62"/>
    </row>
    <row r="18" spans="2:16" ht="23.25" hidden="1" customHeight="1" x14ac:dyDescent="0.2">
      <c r="B18" s="9" t="str">
        <f t="shared" si="0"/>
        <v>Sunday</v>
      </c>
      <c r="C18" s="55">
        <f>IF($P$7=0,"",$P$7+6)</f>
        <v>43107</v>
      </c>
      <c r="D18" s="14"/>
      <c r="E18" s="15"/>
      <c r="F18" s="12">
        <f t="shared" si="3"/>
        <v>0</v>
      </c>
      <c r="G18" s="14"/>
      <c r="H18" s="15"/>
      <c r="I18" s="12">
        <f t="shared" si="4"/>
        <v>0</v>
      </c>
      <c r="J18" s="14"/>
      <c r="K18" s="15"/>
      <c r="L18" s="34">
        <f t="shared" si="5"/>
        <v>0</v>
      </c>
      <c r="M18" s="37">
        <f t="shared" si="1"/>
        <v>0</v>
      </c>
      <c r="N18" s="38" t="str">
        <f t="shared" si="2"/>
        <v/>
      </c>
      <c r="O18" s="65"/>
      <c r="P18" s="42"/>
    </row>
    <row r="19" spans="2:16" ht="23.25" hidden="1" customHeight="1" x14ac:dyDescent="0.2">
      <c r="B19" s="9" t="str">
        <f t="shared" si="0"/>
        <v>Monday</v>
      </c>
      <c r="C19" s="58">
        <f>IF($P$7=0,"",$P$7+7)</f>
        <v>43108</v>
      </c>
      <c r="D19" s="16"/>
      <c r="E19" s="17"/>
      <c r="F19" s="59">
        <f t="shared" si="3"/>
        <v>0</v>
      </c>
      <c r="G19" s="18"/>
      <c r="H19" s="19"/>
      <c r="I19" s="60">
        <f t="shared" si="4"/>
        <v>0</v>
      </c>
      <c r="J19" s="16"/>
      <c r="K19" s="17"/>
      <c r="L19" s="61">
        <f t="shared" si="5"/>
        <v>0</v>
      </c>
      <c r="M19" s="37">
        <f t="shared" si="1"/>
        <v>0</v>
      </c>
      <c r="N19" s="38" t="str">
        <f t="shared" si="2"/>
        <v/>
      </c>
      <c r="O19" s="65"/>
      <c r="P19" s="62"/>
    </row>
    <row r="20" spans="2:16" ht="23.25" hidden="1" customHeight="1" x14ac:dyDescent="0.2">
      <c r="B20" s="9" t="str">
        <f t="shared" si="0"/>
        <v>Tuesday</v>
      </c>
      <c r="C20" s="55">
        <f>IF($P$7=0,"",$P$7+8)</f>
        <v>43109</v>
      </c>
      <c r="D20" s="14"/>
      <c r="E20" s="15"/>
      <c r="F20" s="12">
        <f t="shared" si="3"/>
        <v>0</v>
      </c>
      <c r="G20" s="14"/>
      <c r="H20" s="15"/>
      <c r="I20" s="12">
        <f t="shared" si="4"/>
        <v>0</v>
      </c>
      <c r="J20" s="14"/>
      <c r="K20" s="15"/>
      <c r="L20" s="34">
        <f t="shared" si="5"/>
        <v>0</v>
      </c>
      <c r="M20" s="37">
        <f t="shared" si="1"/>
        <v>0</v>
      </c>
      <c r="N20" s="38" t="str">
        <f t="shared" si="2"/>
        <v/>
      </c>
      <c r="O20" s="65"/>
      <c r="P20" s="42"/>
    </row>
    <row r="21" spans="2:16" ht="23.25" hidden="1" customHeight="1" x14ac:dyDescent="0.2">
      <c r="B21" s="9" t="str">
        <f t="shared" si="0"/>
        <v>Wednesday</v>
      </c>
      <c r="C21" s="58">
        <f>IF($P$7=0,"",$P$7+9)</f>
        <v>43110</v>
      </c>
      <c r="D21" s="16"/>
      <c r="E21" s="17"/>
      <c r="F21" s="59">
        <f t="shared" si="3"/>
        <v>0</v>
      </c>
      <c r="G21" s="18"/>
      <c r="H21" s="19"/>
      <c r="I21" s="60">
        <f t="shared" si="4"/>
        <v>0</v>
      </c>
      <c r="J21" s="16"/>
      <c r="K21" s="17"/>
      <c r="L21" s="61">
        <f t="shared" si="5"/>
        <v>0</v>
      </c>
      <c r="M21" s="37">
        <f t="shared" si="1"/>
        <v>0</v>
      </c>
      <c r="N21" s="38" t="str">
        <f t="shared" si="2"/>
        <v/>
      </c>
      <c r="O21" s="65"/>
      <c r="P21" s="62"/>
    </row>
    <row r="22" spans="2:16" ht="23.25" hidden="1" customHeight="1" x14ac:dyDescent="0.2">
      <c r="B22" s="9" t="str">
        <f t="shared" si="0"/>
        <v>Thursday</v>
      </c>
      <c r="C22" s="55">
        <f>IF($P$7=0,"",$P$7+10)</f>
        <v>43111</v>
      </c>
      <c r="D22" s="14"/>
      <c r="E22" s="15"/>
      <c r="F22" s="12">
        <f t="shared" si="3"/>
        <v>0</v>
      </c>
      <c r="G22" s="14"/>
      <c r="H22" s="15"/>
      <c r="I22" s="12">
        <f t="shared" si="4"/>
        <v>0</v>
      </c>
      <c r="J22" s="14"/>
      <c r="K22" s="15"/>
      <c r="L22" s="34">
        <f t="shared" si="5"/>
        <v>0</v>
      </c>
      <c r="M22" s="37">
        <f t="shared" si="1"/>
        <v>0</v>
      </c>
      <c r="N22" s="38" t="str">
        <f t="shared" si="2"/>
        <v/>
      </c>
      <c r="O22" s="65"/>
      <c r="P22" s="42"/>
    </row>
    <row r="23" spans="2:16" ht="23.25" hidden="1" customHeight="1" x14ac:dyDescent="0.2">
      <c r="B23" s="9" t="str">
        <f t="shared" si="0"/>
        <v>Friday</v>
      </c>
      <c r="C23" s="58">
        <f>IF($P$7=0,"",$P$7+11)</f>
        <v>43112</v>
      </c>
      <c r="D23" s="16"/>
      <c r="E23" s="17"/>
      <c r="F23" s="59">
        <f t="shared" si="3"/>
        <v>0</v>
      </c>
      <c r="G23" s="18"/>
      <c r="H23" s="19"/>
      <c r="I23" s="60">
        <f t="shared" si="4"/>
        <v>0</v>
      </c>
      <c r="J23" s="16"/>
      <c r="K23" s="17"/>
      <c r="L23" s="61">
        <f t="shared" si="5"/>
        <v>0</v>
      </c>
      <c r="M23" s="37">
        <f t="shared" si="1"/>
        <v>0</v>
      </c>
      <c r="N23" s="38" t="str">
        <f t="shared" si="2"/>
        <v/>
      </c>
      <c r="O23" s="65"/>
      <c r="P23" s="62"/>
    </row>
    <row r="24" spans="2:16" ht="23.25" hidden="1" customHeight="1" x14ac:dyDescent="0.2">
      <c r="B24" s="9" t="str">
        <f t="shared" si="0"/>
        <v>Saturday</v>
      </c>
      <c r="C24" s="55">
        <f>IF($P$7=0,"",$P$7+12)</f>
        <v>43113</v>
      </c>
      <c r="D24" s="14"/>
      <c r="E24" s="15"/>
      <c r="F24" s="12">
        <f t="shared" si="3"/>
        <v>0</v>
      </c>
      <c r="G24" s="14"/>
      <c r="H24" s="15"/>
      <c r="I24" s="12">
        <f t="shared" si="4"/>
        <v>0</v>
      </c>
      <c r="J24" s="14"/>
      <c r="K24" s="15"/>
      <c r="L24" s="34">
        <f t="shared" si="5"/>
        <v>0</v>
      </c>
      <c r="M24" s="37">
        <f t="shared" si="1"/>
        <v>0</v>
      </c>
      <c r="N24" s="38" t="str">
        <f t="shared" si="2"/>
        <v/>
      </c>
      <c r="O24" s="65"/>
      <c r="P24" s="42"/>
    </row>
    <row r="25" spans="2:16" ht="23.25" hidden="1" customHeight="1" x14ac:dyDescent="0.2">
      <c r="B25" s="9" t="str">
        <f t="shared" si="0"/>
        <v>Sunday</v>
      </c>
      <c r="C25" s="58">
        <f>IF($P$7=0,"",$P$7+13)</f>
        <v>43114</v>
      </c>
      <c r="D25" s="16"/>
      <c r="E25" s="17"/>
      <c r="F25" s="59">
        <f t="shared" si="3"/>
        <v>0</v>
      </c>
      <c r="G25" s="18"/>
      <c r="H25" s="19"/>
      <c r="I25" s="60">
        <f t="shared" si="4"/>
        <v>0</v>
      </c>
      <c r="J25" s="16"/>
      <c r="K25" s="17"/>
      <c r="L25" s="61">
        <f t="shared" si="5"/>
        <v>0</v>
      </c>
      <c r="M25" s="37">
        <f t="shared" si="1"/>
        <v>0</v>
      </c>
      <c r="N25" s="38" t="str">
        <f t="shared" si="2"/>
        <v/>
      </c>
      <c r="O25" s="65"/>
      <c r="P25" s="62"/>
    </row>
    <row r="26" spans="2:16" ht="23.25" hidden="1" customHeight="1" x14ac:dyDescent="0.2">
      <c r="B26" s="9" t="str">
        <f t="shared" si="0"/>
        <v>Monday</v>
      </c>
      <c r="C26" s="55">
        <f>IF($P$7=0,"",$P$7+14)</f>
        <v>43115</v>
      </c>
      <c r="D26" s="14"/>
      <c r="E26" s="15"/>
      <c r="F26" s="12">
        <f t="shared" si="3"/>
        <v>0</v>
      </c>
      <c r="G26" s="14"/>
      <c r="H26" s="15"/>
      <c r="I26" s="12">
        <f t="shared" si="4"/>
        <v>0</v>
      </c>
      <c r="J26" s="14"/>
      <c r="K26" s="15"/>
      <c r="L26" s="34">
        <f t="shared" si="5"/>
        <v>0</v>
      </c>
      <c r="M26" s="37">
        <f t="shared" si="1"/>
        <v>0</v>
      </c>
      <c r="N26" s="38" t="str">
        <f t="shared" si="2"/>
        <v/>
      </c>
      <c r="O26" s="65"/>
      <c r="P26" s="42"/>
    </row>
    <row r="27" spans="2:16" ht="23.25" hidden="1" customHeight="1" x14ac:dyDescent="0.2">
      <c r="B27" s="9" t="str">
        <f t="shared" si="0"/>
        <v>Tuesday</v>
      </c>
      <c r="C27" s="58">
        <f>IF($P$7=0,"",$P$7+15)</f>
        <v>43116</v>
      </c>
      <c r="D27" s="16"/>
      <c r="E27" s="17"/>
      <c r="F27" s="59">
        <f t="shared" si="3"/>
        <v>0</v>
      </c>
      <c r="G27" s="18"/>
      <c r="H27" s="19"/>
      <c r="I27" s="60">
        <f t="shared" si="4"/>
        <v>0</v>
      </c>
      <c r="J27" s="16"/>
      <c r="K27" s="17"/>
      <c r="L27" s="61">
        <f t="shared" si="5"/>
        <v>0</v>
      </c>
      <c r="M27" s="37">
        <f t="shared" si="1"/>
        <v>0</v>
      </c>
      <c r="N27" s="38" t="str">
        <f t="shared" si="2"/>
        <v/>
      </c>
      <c r="O27" s="65"/>
      <c r="P27" s="62"/>
    </row>
    <row r="28" spans="2:16" ht="23.25" hidden="1" customHeight="1" x14ac:dyDescent="0.2">
      <c r="B28" s="9" t="str">
        <f t="shared" si="0"/>
        <v>Wednesday</v>
      </c>
      <c r="C28" s="55">
        <f>IF($P$7=0,"",$P$7+16)</f>
        <v>43117</v>
      </c>
      <c r="D28" s="14"/>
      <c r="E28" s="15"/>
      <c r="F28" s="12">
        <f t="shared" si="3"/>
        <v>0</v>
      </c>
      <c r="G28" s="14"/>
      <c r="H28" s="15"/>
      <c r="I28" s="12">
        <f t="shared" si="4"/>
        <v>0</v>
      </c>
      <c r="J28" s="14"/>
      <c r="K28" s="15"/>
      <c r="L28" s="34">
        <f t="shared" si="5"/>
        <v>0</v>
      </c>
      <c r="M28" s="37">
        <f t="shared" si="1"/>
        <v>0</v>
      </c>
      <c r="N28" s="38" t="str">
        <f t="shared" si="2"/>
        <v/>
      </c>
      <c r="O28" s="65"/>
      <c r="P28" s="42"/>
    </row>
    <row r="29" spans="2:16" ht="23.25" hidden="1" customHeight="1" x14ac:dyDescent="0.2">
      <c r="B29" s="9" t="str">
        <f t="shared" si="0"/>
        <v>Thursday</v>
      </c>
      <c r="C29" s="58">
        <f>IF($P$7=0,"",$P$7+17)</f>
        <v>43118</v>
      </c>
      <c r="D29" s="18"/>
      <c r="E29" s="19"/>
      <c r="F29" s="59">
        <f t="shared" si="3"/>
        <v>0</v>
      </c>
      <c r="G29" s="16"/>
      <c r="H29" s="19"/>
      <c r="I29" s="60">
        <f t="shared" si="4"/>
        <v>0</v>
      </c>
      <c r="J29" s="18"/>
      <c r="K29" s="19"/>
      <c r="L29" s="61">
        <f t="shared" si="5"/>
        <v>0</v>
      </c>
      <c r="M29" s="37">
        <f t="shared" si="1"/>
        <v>0</v>
      </c>
      <c r="N29" s="38" t="str">
        <f t="shared" si="2"/>
        <v/>
      </c>
      <c r="O29" s="65"/>
      <c r="P29" s="62"/>
    </row>
    <row r="30" spans="2:16" ht="23.25" hidden="1" customHeight="1" x14ac:dyDescent="0.2">
      <c r="B30" s="9" t="str">
        <f t="shared" si="0"/>
        <v>Friday</v>
      </c>
      <c r="C30" s="55">
        <f>IF($P$7=0,"",$P$7+18)</f>
        <v>43119</v>
      </c>
      <c r="D30" s="14"/>
      <c r="E30" s="15"/>
      <c r="F30" s="12">
        <f t="shared" si="3"/>
        <v>0</v>
      </c>
      <c r="G30" s="14"/>
      <c r="H30" s="15"/>
      <c r="I30" s="12">
        <f t="shared" si="4"/>
        <v>0</v>
      </c>
      <c r="J30" s="14"/>
      <c r="K30" s="15"/>
      <c r="L30" s="34">
        <f t="shared" si="5"/>
        <v>0</v>
      </c>
      <c r="M30" s="37">
        <f t="shared" si="1"/>
        <v>0</v>
      </c>
      <c r="N30" s="38" t="str">
        <f t="shared" si="2"/>
        <v/>
      </c>
      <c r="O30" s="65"/>
      <c r="P30" s="42"/>
    </row>
    <row r="31" spans="2:16" ht="23.25" hidden="1" customHeight="1" x14ac:dyDescent="0.2">
      <c r="B31" s="9" t="str">
        <f t="shared" si="0"/>
        <v>Saturday</v>
      </c>
      <c r="C31" s="58">
        <f>IF($P$7=0,"",$P$7+19)</f>
        <v>43120</v>
      </c>
      <c r="D31" s="18"/>
      <c r="E31" s="19"/>
      <c r="F31" s="59">
        <f t="shared" si="3"/>
        <v>0</v>
      </c>
      <c r="G31" s="16"/>
      <c r="H31" s="19"/>
      <c r="I31" s="60">
        <f t="shared" si="4"/>
        <v>0</v>
      </c>
      <c r="J31" s="18"/>
      <c r="K31" s="19"/>
      <c r="L31" s="61">
        <f t="shared" si="5"/>
        <v>0</v>
      </c>
      <c r="M31" s="37">
        <f t="shared" si="1"/>
        <v>0</v>
      </c>
      <c r="N31" s="38" t="str">
        <f t="shared" si="2"/>
        <v/>
      </c>
      <c r="O31" s="65"/>
      <c r="P31" s="62"/>
    </row>
    <row r="32" spans="2:16" ht="23.25" hidden="1" customHeight="1" x14ac:dyDescent="0.2">
      <c r="B32" s="9" t="str">
        <f t="shared" si="0"/>
        <v>Sunday</v>
      </c>
      <c r="C32" s="55">
        <f>IF($P$7=0,"",$P$7+20)</f>
        <v>43121</v>
      </c>
      <c r="D32" s="14"/>
      <c r="E32" s="15"/>
      <c r="F32" s="12">
        <f t="shared" si="3"/>
        <v>0</v>
      </c>
      <c r="G32" s="14"/>
      <c r="H32" s="15"/>
      <c r="I32" s="12">
        <f t="shared" si="4"/>
        <v>0</v>
      </c>
      <c r="J32" s="14"/>
      <c r="K32" s="15"/>
      <c r="L32" s="34">
        <f t="shared" si="5"/>
        <v>0</v>
      </c>
      <c r="M32" s="37">
        <f t="shared" si="1"/>
        <v>0</v>
      </c>
      <c r="N32" s="38" t="str">
        <f t="shared" si="2"/>
        <v/>
      </c>
      <c r="O32" s="65"/>
      <c r="P32" s="42"/>
    </row>
    <row r="33" spans="1:16" ht="23.25" hidden="1" customHeight="1" x14ac:dyDescent="0.2">
      <c r="B33" s="9" t="str">
        <f t="shared" si="0"/>
        <v>Monday</v>
      </c>
      <c r="C33" s="58">
        <f>IF($P$7=0,"",$P$7+21)</f>
        <v>43122</v>
      </c>
      <c r="D33" s="18"/>
      <c r="E33" s="19"/>
      <c r="F33" s="59">
        <f t="shared" si="3"/>
        <v>0</v>
      </c>
      <c r="G33" s="16"/>
      <c r="H33" s="19"/>
      <c r="I33" s="60">
        <f t="shared" si="4"/>
        <v>0</v>
      </c>
      <c r="J33" s="18"/>
      <c r="K33" s="19"/>
      <c r="L33" s="61">
        <f t="shared" si="5"/>
        <v>0</v>
      </c>
      <c r="M33" s="37">
        <f t="shared" si="1"/>
        <v>0</v>
      </c>
      <c r="N33" s="38" t="str">
        <f t="shared" si="2"/>
        <v/>
      </c>
      <c r="O33" s="65"/>
      <c r="P33" s="62"/>
    </row>
    <row r="34" spans="1:16" ht="23.25" hidden="1" customHeight="1" x14ac:dyDescent="0.2">
      <c r="B34" s="9" t="str">
        <f t="shared" si="0"/>
        <v>Tuesday</v>
      </c>
      <c r="C34" s="55">
        <f>IF($P$7=0,"",$P$7+22)</f>
        <v>43123</v>
      </c>
      <c r="D34" s="14"/>
      <c r="E34" s="15"/>
      <c r="F34" s="12">
        <f t="shared" si="3"/>
        <v>0</v>
      </c>
      <c r="G34" s="14"/>
      <c r="H34" s="15"/>
      <c r="I34" s="12">
        <f t="shared" si="4"/>
        <v>0</v>
      </c>
      <c r="J34" s="14"/>
      <c r="K34" s="15"/>
      <c r="L34" s="34">
        <f t="shared" si="5"/>
        <v>0</v>
      </c>
      <c r="M34" s="37">
        <f t="shared" si="1"/>
        <v>0</v>
      </c>
      <c r="N34" s="38" t="str">
        <f t="shared" si="2"/>
        <v/>
      </c>
      <c r="O34" s="65"/>
      <c r="P34" s="42"/>
    </row>
    <row r="35" spans="1:16" ht="23.25" hidden="1" customHeight="1" x14ac:dyDescent="0.2">
      <c r="B35" s="9" t="str">
        <f t="shared" si="0"/>
        <v>Wednesday</v>
      </c>
      <c r="C35" s="58">
        <f>IF($P$7=0,"",$P$7+23)</f>
        <v>43124</v>
      </c>
      <c r="D35" s="16"/>
      <c r="E35" s="17"/>
      <c r="F35" s="59">
        <f t="shared" si="3"/>
        <v>0</v>
      </c>
      <c r="G35" s="18"/>
      <c r="H35" s="19"/>
      <c r="I35" s="60">
        <f t="shared" si="4"/>
        <v>0</v>
      </c>
      <c r="J35" s="16"/>
      <c r="K35" s="17"/>
      <c r="L35" s="61">
        <f t="shared" si="5"/>
        <v>0</v>
      </c>
      <c r="M35" s="37">
        <f t="shared" si="1"/>
        <v>0</v>
      </c>
      <c r="N35" s="38" t="str">
        <f t="shared" si="2"/>
        <v/>
      </c>
      <c r="O35" s="65"/>
      <c r="P35" s="62"/>
    </row>
    <row r="36" spans="1:16" ht="23.25" hidden="1" customHeight="1" x14ac:dyDescent="0.2">
      <c r="B36" s="9" t="str">
        <f t="shared" si="0"/>
        <v>Thursday</v>
      </c>
      <c r="C36" s="55">
        <f>IF($P$7=0,"",$P$7+24)</f>
        <v>43125</v>
      </c>
      <c r="D36" s="14"/>
      <c r="E36" s="15"/>
      <c r="F36" s="12">
        <f t="shared" si="3"/>
        <v>0</v>
      </c>
      <c r="G36" s="14"/>
      <c r="H36" s="15"/>
      <c r="I36" s="12">
        <f t="shared" si="4"/>
        <v>0</v>
      </c>
      <c r="J36" s="14"/>
      <c r="K36" s="15"/>
      <c r="L36" s="34">
        <f t="shared" si="5"/>
        <v>0</v>
      </c>
      <c r="M36" s="37">
        <f t="shared" si="1"/>
        <v>0</v>
      </c>
      <c r="N36" s="38" t="str">
        <f t="shared" si="2"/>
        <v/>
      </c>
      <c r="O36" s="65"/>
      <c r="P36" s="42"/>
    </row>
    <row r="37" spans="1:16" ht="23.25" hidden="1" customHeight="1" x14ac:dyDescent="0.2">
      <c r="B37" s="9" t="str">
        <f t="shared" si="0"/>
        <v>Friday</v>
      </c>
      <c r="C37" s="58">
        <f>IF($P$7=0,"",$P$7+25)</f>
        <v>43126</v>
      </c>
      <c r="D37" s="16"/>
      <c r="E37" s="17"/>
      <c r="F37" s="59">
        <f t="shared" si="3"/>
        <v>0</v>
      </c>
      <c r="G37" s="18"/>
      <c r="H37" s="19"/>
      <c r="I37" s="60">
        <f t="shared" si="4"/>
        <v>0</v>
      </c>
      <c r="J37" s="16"/>
      <c r="K37" s="17"/>
      <c r="L37" s="61">
        <f t="shared" si="5"/>
        <v>0</v>
      </c>
      <c r="M37" s="37">
        <f t="shared" si="1"/>
        <v>0</v>
      </c>
      <c r="N37" s="38" t="str">
        <f t="shared" si="2"/>
        <v/>
      </c>
      <c r="O37" s="65"/>
      <c r="P37" s="62"/>
    </row>
    <row r="38" spans="1:16" ht="23.25" hidden="1" customHeight="1" x14ac:dyDescent="0.2">
      <c r="B38" s="9" t="str">
        <f t="shared" si="0"/>
        <v>Saturday</v>
      </c>
      <c r="C38" s="55">
        <f>IF($P$7=0,"",$P$7+26)</f>
        <v>43127</v>
      </c>
      <c r="D38" s="14"/>
      <c r="E38" s="15"/>
      <c r="F38" s="12">
        <f t="shared" si="3"/>
        <v>0</v>
      </c>
      <c r="G38" s="14"/>
      <c r="H38" s="15"/>
      <c r="I38" s="12">
        <f t="shared" si="4"/>
        <v>0</v>
      </c>
      <c r="J38" s="14"/>
      <c r="K38" s="15"/>
      <c r="L38" s="34">
        <f t="shared" si="5"/>
        <v>0</v>
      </c>
      <c r="M38" s="37">
        <f t="shared" si="1"/>
        <v>0</v>
      </c>
      <c r="N38" s="38" t="str">
        <f t="shared" si="2"/>
        <v/>
      </c>
      <c r="O38" s="65"/>
      <c r="P38" s="42"/>
    </row>
    <row r="39" spans="1:16" ht="23.25" hidden="1" customHeight="1" x14ac:dyDescent="0.2">
      <c r="B39" s="9" t="str">
        <f t="shared" si="0"/>
        <v>Sunday</v>
      </c>
      <c r="C39" s="58">
        <f>IF($P$7=0,"",$P$7+27)</f>
        <v>43128</v>
      </c>
      <c r="D39" s="16"/>
      <c r="E39" s="17"/>
      <c r="F39" s="59">
        <f t="shared" si="3"/>
        <v>0</v>
      </c>
      <c r="G39" s="18"/>
      <c r="H39" s="19"/>
      <c r="I39" s="60">
        <f t="shared" si="4"/>
        <v>0</v>
      </c>
      <c r="J39" s="16"/>
      <c r="K39" s="17"/>
      <c r="L39" s="61">
        <f t="shared" si="5"/>
        <v>0</v>
      </c>
      <c r="M39" s="37">
        <f t="shared" si="1"/>
        <v>0</v>
      </c>
      <c r="N39" s="38" t="str">
        <f t="shared" si="2"/>
        <v/>
      </c>
      <c r="O39" s="65"/>
      <c r="P39" s="62"/>
    </row>
    <row r="40" spans="1:16" ht="23.25" hidden="1" customHeight="1" x14ac:dyDescent="0.2">
      <c r="B40" s="9" t="str">
        <f t="shared" si="0"/>
        <v/>
      </c>
      <c r="C40" s="55" t="str">
        <f>IF(DAY(C39)&gt;=15,"",IF($P$7=0,"",$P$7+28))</f>
        <v/>
      </c>
      <c r="D40" s="14"/>
      <c r="E40" s="15"/>
      <c r="F40" s="12">
        <f t="shared" si="3"/>
        <v>0</v>
      </c>
      <c r="G40" s="14"/>
      <c r="H40" s="15"/>
      <c r="I40" s="12">
        <f t="shared" si="4"/>
        <v>0</v>
      </c>
      <c r="J40" s="14"/>
      <c r="K40" s="15"/>
      <c r="L40" s="34">
        <f t="shared" si="5"/>
        <v>0</v>
      </c>
      <c r="M40" s="37">
        <f t="shared" si="1"/>
        <v>0</v>
      </c>
      <c r="N40" s="38" t="str">
        <f t="shared" si="2"/>
        <v/>
      </c>
      <c r="O40" s="65"/>
      <c r="P40" s="42"/>
    </row>
    <row r="41" spans="1:16" ht="23.25" hidden="1" customHeight="1" x14ac:dyDescent="0.2">
      <c r="B41" s="9" t="str">
        <f t="shared" si="0"/>
        <v/>
      </c>
      <c r="C41" s="58" t="str">
        <f>IF(C40="","",IF(DAY(H40)&gt;=15,"",IF($P$7=0,"",$P$7+29)))</f>
        <v/>
      </c>
      <c r="D41" s="16"/>
      <c r="E41" s="17"/>
      <c r="F41" s="59">
        <f t="shared" si="3"/>
        <v>0</v>
      </c>
      <c r="G41" s="18"/>
      <c r="H41" s="19"/>
      <c r="I41" s="60">
        <f t="shared" si="4"/>
        <v>0</v>
      </c>
      <c r="J41" s="16"/>
      <c r="K41" s="17"/>
      <c r="L41" s="61">
        <f t="shared" si="5"/>
        <v>0</v>
      </c>
      <c r="M41" s="37">
        <f t="shared" si="1"/>
        <v>0</v>
      </c>
      <c r="N41" s="38" t="str">
        <f t="shared" si="2"/>
        <v/>
      </c>
      <c r="O41" s="65"/>
      <c r="P41" s="62"/>
    </row>
    <row r="42" spans="1:16" ht="23.25" hidden="1" customHeight="1" x14ac:dyDescent="0.2">
      <c r="B42" s="9" t="str">
        <f t="shared" si="0"/>
        <v/>
      </c>
      <c r="C42" s="55" t="str">
        <f>IF(C41="","",IF(DAY(C41)&gt;=15,"",IF($P$7=0,"",$P$7+30)))</f>
        <v/>
      </c>
      <c r="D42" s="14"/>
      <c r="E42" s="15"/>
      <c r="F42" s="12">
        <f t="shared" si="3"/>
        <v>0</v>
      </c>
      <c r="G42" s="14"/>
      <c r="H42" s="15"/>
      <c r="I42" s="12">
        <f t="shared" si="4"/>
        <v>0</v>
      </c>
      <c r="J42" s="14"/>
      <c r="K42" s="15"/>
      <c r="L42" s="34">
        <f t="shared" si="5"/>
        <v>0</v>
      </c>
      <c r="M42" s="37">
        <f t="shared" si="1"/>
        <v>0</v>
      </c>
      <c r="N42" s="38" t="str">
        <f t="shared" si="2"/>
        <v/>
      </c>
      <c r="O42" s="65"/>
      <c r="P42" s="42"/>
    </row>
    <row r="43" spans="1:16" ht="23.25" hidden="1" customHeight="1" x14ac:dyDescent="0.2">
      <c r="B43"/>
      <c r="C43" s="105" t="s">
        <v>23</v>
      </c>
      <c r="D43" s="105"/>
      <c r="E43" s="105"/>
      <c r="F43" s="105"/>
      <c r="G43" s="105"/>
      <c r="H43" s="105"/>
      <c r="I43" s="105"/>
      <c r="J43" s="105"/>
      <c r="K43"/>
      <c r="L43"/>
      <c r="M43" s="11">
        <f>SUM(M12:M42)</f>
        <v>0</v>
      </c>
      <c r="N43" s="27">
        <f>SUM(N12:N42)</f>
        <v>0</v>
      </c>
      <c r="P43"/>
    </row>
    <row r="44" spans="1:16" ht="16.5" hidden="1" customHeight="1" x14ac:dyDescent="0.2"/>
    <row r="45" spans="1:16" ht="20.399999999999999" hidden="1" customHeight="1" x14ac:dyDescent="0.2">
      <c r="B45" s="72"/>
      <c r="C45" s="72"/>
      <c r="D45" s="72"/>
      <c r="E45" s="72"/>
      <c r="F45" s="72"/>
      <c r="G45" s="72"/>
      <c r="H45"/>
      <c r="I45" s="72"/>
      <c r="J45" s="72"/>
      <c r="K45" s="72"/>
      <c r="L45" s="72"/>
      <c r="M45" s="72"/>
      <c r="N45" s="67"/>
      <c r="P45" s="67"/>
    </row>
    <row r="46" spans="1:16" ht="17.100000000000001" hidden="1" customHeight="1" x14ac:dyDescent="0.2">
      <c r="B46" s="3" t="s">
        <v>3</v>
      </c>
      <c r="C46" s="4"/>
      <c r="F46" s="68" t="s">
        <v>2</v>
      </c>
      <c r="G46" s="68"/>
      <c r="I46" s="3" t="s">
        <v>8</v>
      </c>
      <c r="K46" s="4"/>
      <c r="L46" s="4"/>
      <c r="M46" s="13"/>
      <c r="N46" s="30"/>
      <c r="P46" s="68" t="s">
        <v>2</v>
      </c>
    </row>
    <row r="47" spans="1:16" ht="16.2" hidden="1" customHeight="1" thickBot="1" x14ac:dyDescent="0.25">
      <c r="A47" s="29"/>
      <c r="B47" s="29"/>
      <c r="C47" s="29"/>
      <c r="D47" s="29"/>
      <c r="E47" s="29"/>
      <c r="F47" s="29"/>
      <c r="G47" s="29"/>
      <c r="H47" s="29"/>
      <c r="I47" s="29"/>
      <c r="J47" s="29"/>
      <c r="K47" s="29"/>
      <c r="L47" s="29"/>
      <c r="M47" s="29"/>
      <c r="N47" s="29"/>
      <c r="O47" s="7"/>
      <c r="P47" s="29"/>
    </row>
    <row r="48" spans="1:16" s="6" customFormat="1" ht="30" hidden="1" customHeight="1" x14ac:dyDescent="0.2">
      <c r="A48" s="2"/>
      <c r="B48" s="93" t="s">
        <v>21</v>
      </c>
      <c r="D48" s="41" t="s">
        <v>19</v>
      </c>
      <c r="E48" s="95"/>
      <c r="F48" s="95"/>
      <c r="G48" s="95"/>
      <c r="H48" s="95"/>
      <c r="I48" s="95"/>
      <c r="J48" s="95"/>
      <c r="K48" s="63"/>
      <c r="L48" s="63" t="s">
        <v>9</v>
      </c>
      <c r="M48" s="96"/>
      <c r="N48" s="96"/>
      <c r="O48" s="96"/>
      <c r="P48" s="96"/>
    </row>
    <row r="49" spans="1:16" s="6" customFormat="1" ht="12.6" hidden="1" customHeight="1" x14ac:dyDescent="0.2">
      <c r="A49" s="2"/>
      <c r="B49" s="94"/>
      <c r="D49" s="39"/>
      <c r="E49" s="33"/>
      <c r="G49" s="32"/>
      <c r="I49" s="31"/>
      <c r="J49" s="31"/>
    </row>
    <row r="50" spans="1:16" ht="30" hidden="1"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5" spans="1:16" x14ac:dyDescent="0.2">
      <c r="B55"/>
      <c r="C55"/>
      <c r="J55"/>
      <c r="K55"/>
      <c r="L55"/>
      <c r="M55"/>
    </row>
    <row r="61" spans="1:16" x14ac:dyDescent="0.2">
      <c r="B61" s="74" t="s">
        <v>27</v>
      </c>
      <c r="D61" s="92" t="s">
        <v>28</v>
      </c>
      <c r="E61" s="92"/>
      <c r="F61" s="92"/>
      <c r="G61" s="92"/>
    </row>
    <row r="90" spans="2:2" x14ac:dyDescent="0.2">
      <c r="B90" s="74" t="s">
        <v>24</v>
      </c>
    </row>
  </sheetData>
  <sheetProtection sheet="1" objects="1" scenarios="1" selectLockedCells="1"/>
  <mergeCells count="19">
    <mergeCell ref="K1:M1"/>
    <mergeCell ref="B7:B8"/>
    <mergeCell ref="C7:E8"/>
    <mergeCell ref="H7:K8"/>
    <mergeCell ref="C43:J43"/>
    <mergeCell ref="C5:E5"/>
    <mergeCell ref="H5:K5"/>
    <mergeCell ref="M5:O5"/>
    <mergeCell ref="P7:P8"/>
    <mergeCell ref="M8:O8"/>
    <mergeCell ref="D11:E11"/>
    <mergeCell ref="G11:H11"/>
    <mergeCell ref="J11:K11"/>
    <mergeCell ref="D61:G61"/>
    <mergeCell ref="B48:B50"/>
    <mergeCell ref="E48:J48"/>
    <mergeCell ref="M48:P48"/>
    <mergeCell ref="E50:J50"/>
    <mergeCell ref="M50:P50"/>
  </mergeCells>
  <conditionalFormatting sqref="B12:B42">
    <cfRule type="cellIs" dxfId="44" priority="2" operator="equal">
      <formula>"Sunday"</formula>
    </cfRule>
    <cfRule type="cellIs" dxfId="43" priority="3" operator="equal">
      <formula>"Saturday"</formula>
    </cfRule>
  </conditionalFormatting>
  <conditionalFormatting sqref="M12:M42">
    <cfRule type="cellIs" dxfId="42"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hyperlinks>
    <hyperlink ref="D61" r:id="rId1"/>
  </hyperlinks>
  <printOptions horizontalCentered="1" verticalCentered="1"/>
  <pageMargins left="0.3" right="0.3" top="0.2" bottom="0.2" header="0" footer="0"/>
  <pageSetup scale="66" orientation="portrait" horizontalDpi="4294967294"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January, 2018</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s="78"/>
    </row>
    <row r="6" spans="2:27" customFormat="1" x14ac:dyDescent="0.2">
      <c r="B6" s="23"/>
      <c r="C6" s="23"/>
      <c r="D6" s="23"/>
      <c r="E6" s="23"/>
      <c r="F6" s="23"/>
      <c r="G6" s="24"/>
      <c r="H6" s="23"/>
      <c r="I6" s="23"/>
      <c r="J6" s="23"/>
      <c r="K6" s="23"/>
      <c r="L6" s="23"/>
      <c r="M6" s="43"/>
      <c r="N6" s="43"/>
      <c r="O6" s="85"/>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'Time Card Info'!P7</f>
        <v>43101</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79" t="s">
        <v>35</v>
      </c>
      <c r="O11" s="64" t="s">
        <v>22</v>
      </c>
      <c r="P11" s="10" t="s">
        <v>15</v>
      </c>
    </row>
    <row r="12" spans="2:27" ht="23.25" customHeight="1" x14ac:dyDescent="0.2">
      <c r="B12" s="9" t="str">
        <f>TEXT(C12,"dddd")</f>
        <v>Monday</v>
      </c>
      <c r="C12" s="55">
        <f>IF($P$7=0,"",$P$7)</f>
        <v>43101</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Tuesday</v>
      </c>
      <c r="C13" s="56">
        <f>IF($P$7=0,"",$P$7+1)</f>
        <v>43102</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Wednesday</v>
      </c>
      <c r="C14" s="57">
        <f>IF($P$7=0,"",$P$7+2)</f>
        <v>43103</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Thursday</v>
      </c>
      <c r="C15" s="58">
        <f>IF($P$7=0,"",$P$7+3)</f>
        <v>43104</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Friday</v>
      </c>
      <c r="C16" s="57">
        <f>IF($P$7=0,"",$P$7+4)</f>
        <v>43105</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Saturday</v>
      </c>
      <c r="C17" s="58">
        <f>IF($P$7=0,"",$P$7+5)</f>
        <v>43106</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Sunday</v>
      </c>
      <c r="C18" s="55">
        <f>IF($P$7=0,"",$P$7+6)</f>
        <v>43107</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Monday</v>
      </c>
      <c r="C19" s="58">
        <f>IF($P$7=0,"",$P$7+7)</f>
        <v>43108</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Tuesday</v>
      </c>
      <c r="C20" s="55">
        <f>IF($P$7=0,"",$P$7+8)</f>
        <v>43109</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Wednesday</v>
      </c>
      <c r="C21" s="58">
        <f>IF($P$7=0,"",$P$7+9)</f>
        <v>43110</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Thursday</v>
      </c>
      <c r="C22" s="55">
        <f>IF($P$7=0,"",$P$7+10)</f>
        <v>43111</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Friday</v>
      </c>
      <c r="C23" s="58">
        <f>IF($P$7=0,"",$P$7+11)</f>
        <v>43112</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Saturday</v>
      </c>
      <c r="C24" s="55">
        <f>IF($P$7=0,"",$P$7+12)</f>
        <v>43113</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Sunday</v>
      </c>
      <c r="C25" s="58">
        <f>IF($P$7=0,"",$P$7+13)</f>
        <v>43114</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Monday</v>
      </c>
      <c r="C26" s="55">
        <f>IF($P$7=0,"",$P$7+14)</f>
        <v>43115</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Tuesday</v>
      </c>
      <c r="C27" s="58">
        <f>IF($P$7=0,"",$P$7+15)</f>
        <v>43116</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Wednesday</v>
      </c>
      <c r="C28" s="55">
        <f>IF($P$7=0,"",$P$7+16)</f>
        <v>43117</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Thursday</v>
      </c>
      <c r="C29" s="58">
        <f>IF($P$7=0,"",$P$7+17)</f>
        <v>43118</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Friday</v>
      </c>
      <c r="C30" s="55">
        <f>IF($P$7=0,"",$P$7+18)</f>
        <v>43119</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Saturday</v>
      </c>
      <c r="C31" s="58">
        <f>IF($P$7=0,"",$P$7+19)</f>
        <v>43120</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Sunday</v>
      </c>
      <c r="C32" s="55">
        <f>IF($P$7=0,"",$P$7+20)</f>
        <v>43121</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Monday</v>
      </c>
      <c r="C33" s="58">
        <f>IF($P$7=0,"",$P$7+21)</f>
        <v>43122</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Tuesday</v>
      </c>
      <c r="C34" s="55">
        <f>IF($P$7=0,"",$P$7+22)</f>
        <v>43123</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Wednesday</v>
      </c>
      <c r="C35" s="58">
        <f>IF($P$7=0,"",$P$7+23)</f>
        <v>43124</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Thursday</v>
      </c>
      <c r="C36" s="55">
        <f>IF($P$7=0,"",$P$7+24)</f>
        <v>43125</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Friday</v>
      </c>
      <c r="C37" s="58">
        <f>IF($P$7=0,"",$P$7+25)</f>
        <v>43126</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Saturday</v>
      </c>
      <c r="C38" s="55">
        <f>IF($P$7=0,"",$P$7+26)</f>
        <v>43127</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Sunday</v>
      </c>
      <c r="C39" s="58">
        <f>IF($P$7=0,"",$P$7+27)</f>
        <v>43128</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Monday</v>
      </c>
      <c r="C40" s="55">
        <f>IF(C39="","",IF(MONTH($P$7+28)&gt;=MONTH($P$7)+1,"",IF($P$7=0,"",$P$7+28)))</f>
        <v>43129</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Tuesday</v>
      </c>
      <c r="C41" s="58">
        <f>IF(C40="","",IF(MONTH($P$7+29)&gt;=MONTH($P$7)+1,"",IF($P$7=0,"",$P$7+29)))</f>
        <v>43130</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Wednesday</v>
      </c>
      <c r="C42" s="55">
        <f>IF(C41="","",IF(MONTH($P$7+30)&gt;=MONTH($P$7)+1,"",IF($P$7=0,"",$P$7+30)))</f>
        <v>43131</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36</v>
      </c>
      <c r="C43" s="105"/>
      <c r="D43" s="105"/>
      <c r="E43" s="105"/>
      <c r="F43" s="105"/>
      <c r="G43" s="105"/>
      <c r="H43" s="105"/>
      <c r="I43" s="105"/>
      <c r="J43" s="105"/>
      <c r="K43" s="105"/>
      <c r="L43" s="105"/>
      <c r="M43" s="87">
        <f>SUM(M12:M42)</f>
        <v>0</v>
      </c>
      <c r="N43" s="27">
        <f>SUM(N12:N42)</f>
        <v>0</v>
      </c>
      <c r="O43" s="84"/>
      <c r="P43" s="8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09" t="s">
        <v>32</v>
      </c>
      <c r="C52" s="109"/>
      <c r="D52" s="109"/>
      <c r="E52" s="109"/>
      <c r="F52" s="109"/>
      <c r="G52" s="109"/>
      <c r="H52" s="109"/>
      <c r="I52" s="109"/>
      <c r="J52" s="109"/>
      <c r="K52" s="109"/>
      <c r="L52" s="109"/>
      <c r="M52" s="109"/>
      <c r="N52" s="109"/>
      <c r="O52" s="109"/>
      <c r="P52" s="109"/>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41" priority="4" operator="equal">
      <formula>"Sunday"</formula>
    </cfRule>
    <cfRule type="cellIs" dxfId="40" priority="5" operator="equal">
      <formula>"Saturday"</formula>
    </cfRule>
  </conditionalFormatting>
  <conditionalFormatting sqref="M12:M42">
    <cfRule type="cellIs" dxfId="39"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3" orientation="portrait" horizont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February, 2018</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DATE(YEAR(Jan!P7),MONTH(Jan!P7)+1,DAY(Jan!P7))</f>
        <v>43132</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86" t="s">
        <v>35</v>
      </c>
      <c r="O11" s="64" t="s">
        <v>22</v>
      </c>
      <c r="P11" s="10" t="s">
        <v>15</v>
      </c>
    </row>
    <row r="12" spans="2:27" ht="23.25" customHeight="1" x14ac:dyDescent="0.2">
      <c r="B12" s="9" t="str">
        <f>TEXT(C12,"dddd")</f>
        <v>Thursday</v>
      </c>
      <c r="C12" s="55">
        <f>IF($P$7=0,"",$P$7)</f>
        <v>43132</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Friday</v>
      </c>
      <c r="C13" s="56">
        <f>IF($P$7=0,"",$P$7+1)</f>
        <v>43133</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Saturday</v>
      </c>
      <c r="C14" s="57">
        <f>IF($P$7=0,"",$P$7+2)</f>
        <v>43134</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Sunday</v>
      </c>
      <c r="C15" s="58">
        <f>IF($P$7=0,"",$P$7+3)</f>
        <v>43135</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Monday</v>
      </c>
      <c r="C16" s="57">
        <f>IF($P$7=0,"",$P$7+4)</f>
        <v>43136</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Tuesday</v>
      </c>
      <c r="C17" s="58">
        <f>IF($P$7=0,"",$P$7+5)</f>
        <v>43137</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Wednesday</v>
      </c>
      <c r="C18" s="55">
        <f>IF($P$7=0,"",$P$7+6)</f>
        <v>43138</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Thursday</v>
      </c>
      <c r="C19" s="58">
        <f>IF($P$7=0,"",$P$7+7)</f>
        <v>43139</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Friday</v>
      </c>
      <c r="C20" s="55">
        <f>IF($P$7=0,"",$P$7+8)</f>
        <v>43140</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Saturday</v>
      </c>
      <c r="C21" s="58">
        <f>IF($P$7=0,"",$P$7+9)</f>
        <v>43141</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Sunday</v>
      </c>
      <c r="C22" s="55">
        <f>IF($P$7=0,"",$P$7+10)</f>
        <v>43142</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Monday</v>
      </c>
      <c r="C23" s="58">
        <f>IF($P$7=0,"",$P$7+11)</f>
        <v>43143</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Tuesday</v>
      </c>
      <c r="C24" s="55">
        <f>IF($P$7=0,"",$P$7+12)</f>
        <v>43144</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Wednesday</v>
      </c>
      <c r="C25" s="58">
        <f>IF($P$7=0,"",$P$7+13)</f>
        <v>43145</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Thursday</v>
      </c>
      <c r="C26" s="55">
        <f>IF($P$7=0,"",$P$7+14)</f>
        <v>43146</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Friday</v>
      </c>
      <c r="C27" s="58">
        <f>IF($P$7=0,"",$P$7+15)</f>
        <v>43147</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Saturday</v>
      </c>
      <c r="C28" s="55">
        <f>IF($P$7=0,"",$P$7+16)</f>
        <v>43148</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Sunday</v>
      </c>
      <c r="C29" s="58">
        <f>IF($P$7=0,"",$P$7+17)</f>
        <v>43149</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Monday</v>
      </c>
      <c r="C30" s="55">
        <f>IF($P$7=0,"",$P$7+18)</f>
        <v>43150</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Tuesday</v>
      </c>
      <c r="C31" s="58">
        <f>IF($P$7=0,"",$P$7+19)</f>
        <v>43151</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Wednesday</v>
      </c>
      <c r="C32" s="55">
        <f>IF($P$7=0,"",$P$7+20)</f>
        <v>43152</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Thursday</v>
      </c>
      <c r="C33" s="58">
        <f>IF($P$7=0,"",$P$7+21)</f>
        <v>43153</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Friday</v>
      </c>
      <c r="C34" s="55">
        <f>IF($P$7=0,"",$P$7+22)</f>
        <v>43154</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Saturday</v>
      </c>
      <c r="C35" s="58">
        <f>IF($P$7=0,"",$P$7+23)</f>
        <v>43155</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Sunday</v>
      </c>
      <c r="C36" s="55">
        <f>IF($P$7=0,"",$P$7+24)</f>
        <v>43156</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Monday</v>
      </c>
      <c r="C37" s="58">
        <f>IF($P$7=0,"",$P$7+25)</f>
        <v>43157</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Tuesday</v>
      </c>
      <c r="C38" s="55">
        <f>IF($P$7=0,"",$P$7+26)</f>
        <v>43158</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Wednesday</v>
      </c>
      <c r="C39" s="58">
        <f>IF($P$7=0,"",$P$7+27)</f>
        <v>43159</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
      </c>
      <c r="C40" s="55" t="str">
        <f>IF(C39="","",IF(MONTH($P$7+28)&gt;=MONTH($P$7)+1,"",IF($P$7=0,"",$P$7+28)))</f>
        <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
      </c>
      <c r="C41" s="58" t="str">
        <f>IF(C40="","",IF(MONTH($P$7+29)&gt;=MONTH($P$7)+1,"",IF($P$7=0,"",$P$7+29)))</f>
        <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
      </c>
      <c r="C42" s="55" t="str">
        <f>IF(C41="","",IF(MONTH($P$7+30)&gt;=MONTH($P$7)+1,"",IF($P$7=0,"",$P$7+30)))</f>
        <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P4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09" t="s">
        <v>32</v>
      </c>
      <c r="C52" s="109"/>
      <c r="D52" s="109"/>
      <c r="E52" s="109"/>
      <c r="F52" s="109"/>
      <c r="G52" s="109"/>
      <c r="H52" s="109"/>
      <c r="I52" s="109"/>
      <c r="J52" s="109"/>
      <c r="K52" s="109"/>
      <c r="L52" s="109"/>
      <c r="M52" s="109"/>
      <c r="N52" s="109"/>
      <c r="O52" s="109"/>
      <c r="P52" s="109"/>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38" priority="4" operator="equal">
      <formula>"Sunday"</formula>
    </cfRule>
    <cfRule type="cellIs" dxfId="37" priority="5" operator="equal">
      <formula>"Saturday"</formula>
    </cfRule>
  </conditionalFormatting>
  <conditionalFormatting sqref="M12:M42">
    <cfRule type="cellIs" dxfId="36"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March, 2018</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DATE(YEAR(Jan!P7),MONTH(Jan!P7)+2,DAY(Jan!P7))</f>
        <v>43160</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86" t="s">
        <v>35</v>
      </c>
      <c r="O11" s="64" t="s">
        <v>22</v>
      </c>
      <c r="P11" s="10" t="s">
        <v>15</v>
      </c>
    </row>
    <row r="12" spans="2:27" ht="23.25" customHeight="1" x14ac:dyDescent="0.2">
      <c r="B12" s="9" t="str">
        <f>TEXT(C12,"dddd")</f>
        <v>Thursday</v>
      </c>
      <c r="C12" s="55">
        <f>IF($P$7=0,"",$P$7)</f>
        <v>43160</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Friday</v>
      </c>
      <c r="C13" s="56">
        <f>IF($P$7=0,"",$P$7+1)</f>
        <v>43161</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Saturday</v>
      </c>
      <c r="C14" s="57">
        <f>IF($P$7=0,"",$P$7+2)</f>
        <v>43162</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Sunday</v>
      </c>
      <c r="C15" s="58">
        <f>IF($P$7=0,"",$P$7+3)</f>
        <v>43163</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Monday</v>
      </c>
      <c r="C16" s="57">
        <f>IF($P$7=0,"",$P$7+4)</f>
        <v>43164</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Tuesday</v>
      </c>
      <c r="C17" s="58">
        <f>IF($P$7=0,"",$P$7+5)</f>
        <v>43165</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Wednesday</v>
      </c>
      <c r="C18" s="55">
        <f>IF($P$7=0,"",$P$7+6)</f>
        <v>43166</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Thursday</v>
      </c>
      <c r="C19" s="58">
        <f>IF($P$7=0,"",$P$7+7)</f>
        <v>43167</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Friday</v>
      </c>
      <c r="C20" s="55">
        <f>IF($P$7=0,"",$P$7+8)</f>
        <v>43168</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Saturday</v>
      </c>
      <c r="C21" s="58">
        <f>IF($P$7=0,"",$P$7+9)</f>
        <v>43169</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Sunday</v>
      </c>
      <c r="C22" s="55">
        <f>IF($P$7=0,"",$P$7+10)</f>
        <v>43170</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Monday</v>
      </c>
      <c r="C23" s="58">
        <f>IF($P$7=0,"",$P$7+11)</f>
        <v>43171</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Tuesday</v>
      </c>
      <c r="C24" s="55">
        <f>IF($P$7=0,"",$P$7+12)</f>
        <v>43172</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Wednesday</v>
      </c>
      <c r="C25" s="58">
        <f>IF($P$7=0,"",$P$7+13)</f>
        <v>43173</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Thursday</v>
      </c>
      <c r="C26" s="55">
        <f>IF($P$7=0,"",$P$7+14)</f>
        <v>43174</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Friday</v>
      </c>
      <c r="C27" s="58">
        <f>IF($P$7=0,"",$P$7+15)</f>
        <v>43175</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Saturday</v>
      </c>
      <c r="C28" s="55">
        <f>IF($P$7=0,"",$P$7+16)</f>
        <v>43176</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Sunday</v>
      </c>
      <c r="C29" s="58">
        <f>IF($P$7=0,"",$P$7+17)</f>
        <v>43177</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Monday</v>
      </c>
      <c r="C30" s="55">
        <f>IF($P$7=0,"",$P$7+18)</f>
        <v>43178</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Tuesday</v>
      </c>
      <c r="C31" s="58">
        <f>IF($P$7=0,"",$P$7+19)</f>
        <v>43179</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Wednesday</v>
      </c>
      <c r="C32" s="55">
        <f>IF($P$7=0,"",$P$7+20)</f>
        <v>43180</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Thursday</v>
      </c>
      <c r="C33" s="58">
        <f>IF($P$7=0,"",$P$7+21)</f>
        <v>43181</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Friday</v>
      </c>
      <c r="C34" s="55">
        <f>IF($P$7=0,"",$P$7+22)</f>
        <v>43182</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Saturday</v>
      </c>
      <c r="C35" s="58">
        <f>IF($P$7=0,"",$P$7+23)</f>
        <v>43183</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Sunday</v>
      </c>
      <c r="C36" s="55">
        <f>IF($P$7=0,"",$P$7+24)</f>
        <v>43184</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Monday</v>
      </c>
      <c r="C37" s="58">
        <f>IF($P$7=0,"",$P$7+25)</f>
        <v>43185</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Tuesday</v>
      </c>
      <c r="C38" s="55">
        <f>IF($P$7=0,"",$P$7+26)</f>
        <v>43186</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Wednesday</v>
      </c>
      <c r="C39" s="58">
        <f>IF($P$7=0,"",$P$7+27)</f>
        <v>43187</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Thursday</v>
      </c>
      <c r="C40" s="55">
        <f>IF(C39="","",IF(MONTH($P$7+28)&gt;=MONTH($P$7)+1,"",IF($P$7=0,"",$P$7+28)))</f>
        <v>43188</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Friday</v>
      </c>
      <c r="C41" s="58">
        <f>IF(C40="","",IF(MONTH($P$7+29)&gt;=MONTH($P$7)+1,"",IF($P$7=0,"",$P$7+29)))</f>
        <v>43189</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Saturday</v>
      </c>
      <c r="C42" s="55">
        <f>IF(C41="","",IF(MONTH($P$7+30)&gt;=MONTH($P$7)+1,"",IF($P$7=0,"",$P$7+30)))</f>
        <v>43190</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P4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09" t="s">
        <v>32</v>
      </c>
      <c r="C52" s="109"/>
      <c r="D52" s="109"/>
      <c r="E52" s="109"/>
      <c r="F52" s="109"/>
      <c r="G52" s="109"/>
      <c r="H52" s="109"/>
      <c r="I52" s="109"/>
      <c r="J52" s="109"/>
      <c r="K52" s="109"/>
      <c r="L52" s="109"/>
      <c r="M52" s="109"/>
      <c r="N52" s="109"/>
      <c r="O52" s="109"/>
      <c r="P52" s="109"/>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35" priority="4" operator="equal">
      <formula>"Sunday"</formula>
    </cfRule>
    <cfRule type="cellIs" dxfId="34" priority="5" operator="equal">
      <formula>"Saturday"</formula>
    </cfRule>
  </conditionalFormatting>
  <conditionalFormatting sqref="M12:M42">
    <cfRule type="cellIs" dxfId="33"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April, 2018</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DATE(YEAR(Jan!P7),MONTH(Jan!P7)+3,DAY(Jan!P7))</f>
        <v>43191</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86" t="s">
        <v>35</v>
      </c>
      <c r="O11" s="64" t="s">
        <v>22</v>
      </c>
      <c r="P11" s="10" t="s">
        <v>15</v>
      </c>
    </row>
    <row r="12" spans="2:27" ht="23.25" customHeight="1" x14ac:dyDescent="0.2">
      <c r="B12" s="9" t="str">
        <f>TEXT(C12,"dddd")</f>
        <v>Sunday</v>
      </c>
      <c r="C12" s="55">
        <f>IF($P$7=0,"",$P$7)</f>
        <v>43191</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Monday</v>
      </c>
      <c r="C13" s="56">
        <f>IF($P$7=0,"",$P$7+1)</f>
        <v>43192</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Tuesday</v>
      </c>
      <c r="C14" s="57">
        <f>IF($P$7=0,"",$P$7+2)</f>
        <v>43193</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Wednesday</v>
      </c>
      <c r="C15" s="58">
        <f>IF($P$7=0,"",$P$7+3)</f>
        <v>43194</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Thursday</v>
      </c>
      <c r="C16" s="57">
        <f>IF($P$7=0,"",$P$7+4)</f>
        <v>43195</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Friday</v>
      </c>
      <c r="C17" s="58">
        <f>IF($P$7=0,"",$P$7+5)</f>
        <v>43196</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Saturday</v>
      </c>
      <c r="C18" s="55">
        <f>IF($P$7=0,"",$P$7+6)</f>
        <v>43197</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Sunday</v>
      </c>
      <c r="C19" s="58">
        <f>IF($P$7=0,"",$P$7+7)</f>
        <v>43198</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Monday</v>
      </c>
      <c r="C20" s="55">
        <f>IF($P$7=0,"",$P$7+8)</f>
        <v>43199</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Tuesday</v>
      </c>
      <c r="C21" s="58">
        <f>IF($P$7=0,"",$P$7+9)</f>
        <v>43200</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Wednesday</v>
      </c>
      <c r="C22" s="55">
        <f>IF($P$7=0,"",$P$7+10)</f>
        <v>43201</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Thursday</v>
      </c>
      <c r="C23" s="58">
        <f>IF($P$7=0,"",$P$7+11)</f>
        <v>43202</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Friday</v>
      </c>
      <c r="C24" s="55">
        <f>IF($P$7=0,"",$P$7+12)</f>
        <v>43203</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Saturday</v>
      </c>
      <c r="C25" s="58">
        <f>IF($P$7=0,"",$P$7+13)</f>
        <v>43204</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Sunday</v>
      </c>
      <c r="C26" s="55">
        <f>IF($P$7=0,"",$P$7+14)</f>
        <v>43205</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Monday</v>
      </c>
      <c r="C27" s="58">
        <f>IF($P$7=0,"",$P$7+15)</f>
        <v>43206</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Tuesday</v>
      </c>
      <c r="C28" s="55">
        <f>IF($P$7=0,"",$P$7+16)</f>
        <v>43207</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Wednesday</v>
      </c>
      <c r="C29" s="58">
        <f>IF($P$7=0,"",$P$7+17)</f>
        <v>43208</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Thursday</v>
      </c>
      <c r="C30" s="55">
        <f>IF($P$7=0,"",$P$7+18)</f>
        <v>43209</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Friday</v>
      </c>
      <c r="C31" s="58">
        <f>IF($P$7=0,"",$P$7+19)</f>
        <v>43210</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Saturday</v>
      </c>
      <c r="C32" s="55">
        <f>IF($P$7=0,"",$P$7+20)</f>
        <v>43211</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Sunday</v>
      </c>
      <c r="C33" s="58">
        <f>IF($P$7=0,"",$P$7+21)</f>
        <v>43212</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Monday</v>
      </c>
      <c r="C34" s="55">
        <f>IF($P$7=0,"",$P$7+22)</f>
        <v>43213</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Tuesday</v>
      </c>
      <c r="C35" s="58">
        <f>IF($P$7=0,"",$P$7+23)</f>
        <v>43214</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Wednesday</v>
      </c>
      <c r="C36" s="55">
        <f>IF($P$7=0,"",$P$7+24)</f>
        <v>43215</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Thursday</v>
      </c>
      <c r="C37" s="58">
        <f>IF($P$7=0,"",$P$7+25)</f>
        <v>43216</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Friday</v>
      </c>
      <c r="C38" s="55">
        <f>IF($P$7=0,"",$P$7+26)</f>
        <v>43217</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Saturday</v>
      </c>
      <c r="C39" s="58">
        <f>IF($P$7=0,"",$P$7+27)</f>
        <v>43218</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Sunday</v>
      </c>
      <c r="C40" s="55">
        <f>IF(C39="","",IF(MONTH($P$7+28)&gt;=MONTH($P$7)+1,"",IF($P$7=0,"",$P$7+28)))</f>
        <v>43219</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Monday</v>
      </c>
      <c r="C41" s="58">
        <f>IF(C40="","",IF(MONTH($P$7+29)&gt;=MONTH($P$7)+1,"",IF($P$7=0,"",$P$7+29)))</f>
        <v>43220</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
      </c>
      <c r="C42" s="55" t="str">
        <f>IF(C41="","",IF(MONTH($P$7+30)&gt;=MONTH($P$7)+1,"",IF($P$7=0,"",$P$7+30)))</f>
        <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P4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09" t="s">
        <v>32</v>
      </c>
      <c r="C52" s="109"/>
      <c r="D52" s="109"/>
      <c r="E52" s="109"/>
      <c r="F52" s="109"/>
      <c r="G52" s="109"/>
      <c r="H52" s="109"/>
      <c r="I52" s="109"/>
      <c r="J52" s="109"/>
      <c r="K52" s="109"/>
      <c r="L52" s="109"/>
      <c r="M52" s="109"/>
      <c r="N52" s="109"/>
      <c r="O52" s="109"/>
      <c r="P52" s="109"/>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32" priority="4" operator="equal">
      <formula>"Sunday"</formula>
    </cfRule>
    <cfRule type="cellIs" dxfId="31" priority="5" operator="equal">
      <formula>"Saturday"</formula>
    </cfRule>
  </conditionalFormatting>
  <conditionalFormatting sqref="M12:M42">
    <cfRule type="cellIs" dxfId="30"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May, 2018</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DATE(YEAR(Jan!P7),MONTH(Jan!P7)+4,DAY(Jan!P7))</f>
        <v>43221</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86" t="s">
        <v>35</v>
      </c>
      <c r="O11" s="64" t="s">
        <v>22</v>
      </c>
      <c r="P11" s="10" t="s">
        <v>15</v>
      </c>
    </row>
    <row r="12" spans="2:27" ht="23.25" customHeight="1" x14ac:dyDescent="0.2">
      <c r="B12" s="9" t="str">
        <f>TEXT(C12,"dddd")</f>
        <v>Tuesday</v>
      </c>
      <c r="C12" s="55">
        <f>IF($P$7=0,"",$P$7)</f>
        <v>43221</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Wednesday</v>
      </c>
      <c r="C13" s="56">
        <f>IF($P$7=0,"",$P$7+1)</f>
        <v>43222</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Thursday</v>
      </c>
      <c r="C14" s="57">
        <f>IF($P$7=0,"",$P$7+2)</f>
        <v>43223</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Friday</v>
      </c>
      <c r="C15" s="58">
        <f>IF($P$7=0,"",$P$7+3)</f>
        <v>43224</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Saturday</v>
      </c>
      <c r="C16" s="57">
        <f>IF($P$7=0,"",$P$7+4)</f>
        <v>43225</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Sunday</v>
      </c>
      <c r="C17" s="58">
        <f>IF($P$7=0,"",$P$7+5)</f>
        <v>43226</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Monday</v>
      </c>
      <c r="C18" s="55">
        <f>IF($P$7=0,"",$P$7+6)</f>
        <v>43227</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Tuesday</v>
      </c>
      <c r="C19" s="58">
        <f>IF($P$7=0,"",$P$7+7)</f>
        <v>43228</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Wednesday</v>
      </c>
      <c r="C20" s="55">
        <f>IF($P$7=0,"",$P$7+8)</f>
        <v>43229</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Thursday</v>
      </c>
      <c r="C21" s="58">
        <f>IF($P$7=0,"",$P$7+9)</f>
        <v>43230</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Friday</v>
      </c>
      <c r="C22" s="55">
        <f>IF($P$7=0,"",$P$7+10)</f>
        <v>43231</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Saturday</v>
      </c>
      <c r="C23" s="58">
        <f>IF($P$7=0,"",$P$7+11)</f>
        <v>43232</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Sunday</v>
      </c>
      <c r="C24" s="55">
        <f>IF($P$7=0,"",$P$7+12)</f>
        <v>43233</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Monday</v>
      </c>
      <c r="C25" s="58">
        <f>IF($P$7=0,"",$P$7+13)</f>
        <v>43234</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Tuesday</v>
      </c>
      <c r="C26" s="55">
        <f>IF($P$7=0,"",$P$7+14)</f>
        <v>43235</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Wednesday</v>
      </c>
      <c r="C27" s="58">
        <f>IF($P$7=0,"",$P$7+15)</f>
        <v>43236</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Thursday</v>
      </c>
      <c r="C28" s="55">
        <f>IF($P$7=0,"",$P$7+16)</f>
        <v>43237</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Friday</v>
      </c>
      <c r="C29" s="58">
        <f>IF($P$7=0,"",$P$7+17)</f>
        <v>43238</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Saturday</v>
      </c>
      <c r="C30" s="55">
        <f>IF($P$7=0,"",$P$7+18)</f>
        <v>43239</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Sunday</v>
      </c>
      <c r="C31" s="58">
        <f>IF($P$7=0,"",$P$7+19)</f>
        <v>43240</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Monday</v>
      </c>
      <c r="C32" s="55">
        <f>IF($P$7=0,"",$P$7+20)</f>
        <v>43241</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Tuesday</v>
      </c>
      <c r="C33" s="58">
        <f>IF($P$7=0,"",$P$7+21)</f>
        <v>43242</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Wednesday</v>
      </c>
      <c r="C34" s="55">
        <f>IF($P$7=0,"",$P$7+22)</f>
        <v>43243</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Thursday</v>
      </c>
      <c r="C35" s="58">
        <f>IF($P$7=0,"",$P$7+23)</f>
        <v>43244</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Friday</v>
      </c>
      <c r="C36" s="55">
        <f>IF($P$7=0,"",$P$7+24)</f>
        <v>43245</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Saturday</v>
      </c>
      <c r="C37" s="58">
        <f>IF($P$7=0,"",$P$7+25)</f>
        <v>43246</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Sunday</v>
      </c>
      <c r="C38" s="55">
        <f>IF($P$7=0,"",$P$7+26)</f>
        <v>43247</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Monday</v>
      </c>
      <c r="C39" s="58">
        <f>IF($P$7=0,"",$P$7+27)</f>
        <v>43248</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Tuesday</v>
      </c>
      <c r="C40" s="55">
        <f>IF(C39="","",IF(MONTH($P$7+28)&gt;=MONTH($P$7)+1,"",IF($P$7=0,"",$P$7+28)))</f>
        <v>43249</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Wednesday</v>
      </c>
      <c r="C41" s="58">
        <f>IF(C40="","",IF(MONTH($P$7+29)&gt;=MONTH($P$7)+1,"",IF($P$7=0,"",$P$7+29)))</f>
        <v>43250</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Thursday</v>
      </c>
      <c r="C42" s="55">
        <f>IF(C41="","",IF(MONTH($P$7+30)&gt;=MONTH($P$7)+1,"",IF($P$7=0,"",$P$7+30)))</f>
        <v>43251</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P4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09" t="s">
        <v>32</v>
      </c>
      <c r="C52" s="109"/>
      <c r="D52" s="109"/>
      <c r="E52" s="109"/>
      <c r="F52" s="109"/>
      <c r="G52" s="109"/>
      <c r="H52" s="109"/>
      <c r="I52" s="109"/>
      <c r="J52" s="109"/>
      <c r="K52" s="109"/>
      <c r="L52" s="109"/>
      <c r="M52" s="109"/>
      <c r="N52" s="109"/>
      <c r="O52" s="109"/>
      <c r="P52" s="109"/>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29" priority="4" operator="equal">
      <formula>"Sunday"</formula>
    </cfRule>
    <cfRule type="cellIs" dxfId="28" priority="5" operator="equal">
      <formula>"Saturday"</formula>
    </cfRule>
  </conditionalFormatting>
  <conditionalFormatting sqref="M12:M42">
    <cfRule type="cellIs" dxfId="27"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June, 2018</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s="88"/>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DATE(YEAR(Jan!P7),MONTH(Jan!P7)+5,DAY(Jan!P7))</f>
        <v>43252</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86" t="s">
        <v>35</v>
      </c>
      <c r="O11" s="64" t="s">
        <v>22</v>
      </c>
      <c r="P11" s="10" t="s">
        <v>15</v>
      </c>
    </row>
    <row r="12" spans="2:27" ht="23.25" customHeight="1" x14ac:dyDescent="0.2">
      <c r="B12" s="9" t="str">
        <f>TEXT(C12,"dddd")</f>
        <v>Friday</v>
      </c>
      <c r="C12" s="55">
        <f>IF($P$7=0,"",$P$7)</f>
        <v>43252</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Saturday</v>
      </c>
      <c r="C13" s="56">
        <f>IF($P$7=0,"",$P$7+1)</f>
        <v>43253</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Sunday</v>
      </c>
      <c r="C14" s="57">
        <f>IF($P$7=0,"",$P$7+2)</f>
        <v>43254</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Monday</v>
      </c>
      <c r="C15" s="58">
        <f>IF($P$7=0,"",$P$7+3)</f>
        <v>43255</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Tuesday</v>
      </c>
      <c r="C16" s="57">
        <f>IF($P$7=0,"",$P$7+4)</f>
        <v>43256</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Wednesday</v>
      </c>
      <c r="C17" s="58">
        <f>IF($P$7=0,"",$P$7+5)</f>
        <v>43257</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Thursday</v>
      </c>
      <c r="C18" s="55">
        <f>IF($P$7=0,"",$P$7+6)</f>
        <v>43258</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Friday</v>
      </c>
      <c r="C19" s="58">
        <f>IF($P$7=0,"",$P$7+7)</f>
        <v>43259</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Saturday</v>
      </c>
      <c r="C20" s="55">
        <f>IF($P$7=0,"",$P$7+8)</f>
        <v>43260</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Sunday</v>
      </c>
      <c r="C21" s="58">
        <f>IF($P$7=0,"",$P$7+9)</f>
        <v>43261</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Monday</v>
      </c>
      <c r="C22" s="55">
        <f>IF($P$7=0,"",$P$7+10)</f>
        <v>43262</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Tuesday</v>
      </c>
      <c r="C23" s="58">
        <f>IF($P$7=0,"",$P$7+11)</f>
        <v>43263</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Wednesday</v>
      </c>
      <c r="C24" s="55">
        <f>IF($P$7=0,"",$P$7+12)</f>
        <v>43264</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Thursday</v>
      </c>
      <c r="C25" s="58">
        <f>IF($P$7=0,"",$P$7+13)</f>
        <v>43265</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Friday</v>
      </c>
      <c r="C26" s="55">
        <f>IF($P$7=0,"",$P$7+14)</f>
        <v>43266</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Saturday</v>
      </c>
      <c r="C27" s="58">
        <f>IF($P$7=0,"",$P$7+15)</f>
        <v>43267</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Sunday</v>
      </c>
      <c r="C28" s="55">
        <f>IF($P$7=0,"",$P$7+16)</f>
        <v>43268</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Monday</v>
      </c>
      <c r="C29" s="58">
        <f>IF($P$7=0,"",$P$7+17)</f>
        <v>43269</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Tuesday</v>
      </c>
      <c r="C30" s="55">
        <f>IF($P$7=0,"",$P$7+18)</f>
        <v>43270</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Wednesday</v>
      </c>
      <c r="C31" s="58">
        <f>IF($P$7=0,"",$P$7+19)</f>
        <v>43271</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Thursday</v>
      </c>
      <c r="C32" s="55">
        <f>IF($P$7=0,"",$P$7+20)</f>
        <v>43272</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Friday</v>
      </c>
      <c r="C33" s="58">
        <f>IF($P$7=0,"",$P$7+21)</f>
        <v>43273</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Saturday</v>
      </c>
      <c r="C34" s="55">
        <f>IF($P$7=0,"",$P$7+22)</f>
        <v>43274</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Sunday</v>
      </c>
      <c r="C35" s="58">
        <f>IF($P$7=0,"",$P$7+23)</f>
        <v>43275</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Monday</v>
      </c>
      <c r="C36" s="55">
        <f>IF($P$7=0,"",$P$7+24)</f>
        <v>43276</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Tuesday</v>
      </c>
      <c r="C37" s="58">
        <f>IF($P$7=0,"",$P$7+25)</f>
        <v>43277</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Wednesday</v>
      </c>
      <c r="C38" s="55">
        <f>IF($P$7=0,"",$P$7+26)</f>
        <v>43278</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Thursday</v>
      </c>
      <c r="C39" s="58">
        <f>IF($P$7=0,"",$P$7+27)</f>
        <v>43279</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Friday</v>
      </c>
      <c r="C40" s="55">
        <f>IF(C39="","",IF(MONTH($P$7+28)&gt;=MONTH($P$7)+1,"",IF($P$7=0,"",$P$7+28)))</f>
        <v>43280</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Saturday</v>
      </c>
      <c r="C41" s="58">
        <f>IF(C40="","",IF(MONTH($P$7+29)&gt;=MONTH($P$7)+1,"",IF($P$7=0,"",$P$7+29)))</f>
        <v>43281</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
      </c>
      <c r="C42" s="55" t="str">
        <f>IF(C41="","",IF(MONTH($P$7+30)&gt;=MONTH($P$7)+1,"",IF($P$7=0,"",$P$7+30)))</f>
        <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P4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09" t="s">
        <v>32</v>
      </c>
      <c r="C52" s="109"/>
      <c r="D52" s="109"/>
      <c r="E52" s="109"/>
      <c r="F52" s="109"/>
      <c r="G52" s="109"/>
      <c r="H52" s="109"/>
      <c r="I52" s="109"/>
      <c r="J52" s="109"/>
      <c r="K52" s="109"/>
      <c r="L52" s="109"/>
      <c r="M52" s="109"/>
      <c r="N52" s="109"/>
      <c r="O52" s="109"/>
      <c r="P52" s="109"/>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26" priority="4" operator="equal">
      <formula>"Sunday"</formula>
    </cfRule>
    <cfRule type="cellIs" dxfId="25" priority="5" operator="equal">
      <formula>"Saturday"</formula>
    </cfRule>
  </conditionalFormatting>
  <conditionalFormatting sqref="M12:M42">
    <cfRule type="cellIs" dxfId="24"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55"/>
  <sheetViews>
    <sheetView showGridLines="0" showZeros="0" zoomScalePageLayoutView="80" workbookViewId="0">
      <selection activeCell="D12" sqref="D12"/>
    </sheetView>
  </sheetViews>
  <sheetFormatPr defaultColWidth="7.26953125" defaultRowHeight="12.6" x14ac:dyDescent="0.2"/>
  <cols>
    <col min="1" max="1" width="0.6328125" style="2" customWidth="1"/>
    <col min="2" max="2" width="11.90625" style="2" customWidth="1"/>
    <col min="3" max="3" width="9.7265625" style="2" customWidth="1"/>
    <col min="4" max="5" width="8.6328125" style="2" customWidth="1"/>
    <col min="6" max="6" width="6.6328125" style="2" customWidth="1"/>
    <col min="7" max="8" width="8.6328125" style="2" customWidth="1"/>
    <col min="9" max="9" width="6.6328125" style="2" customWidth="1"/>
    <col min="10" max="11" width="8.6328125" style="2" customWidth="1"/>
    <col min="12" max="12" width="7.36328125" style="2" customWidth="1"/>
    <col min="13" max="14" width="6.6328125" style="2" customWidth="1"/>
    <col min="15" max="15" width="3.08984375" style="2" customWidth="1"/>
    <col min="16" max="16" width="22.08984375" style="2" customWidth="1"/>
    <col min="17" max="25" width="7.26953125" style="2"/>
    <col min="26" max="27" width="7.26953125" style="2" hidden="1" customWidth="1"/>
    <col min="28" max="16384" width="7.26953125" style="2"/>
  </cols>
  <sheetData>
    <row r="1" spans="2:27" ht="50.4" customHeight="1" x14ac:dyDescent="0.9">
      <c r="K1" s="114" t="str">
        <f>TEXT(P7,"MMMM, YYYY")</f>
        <v>July, 2018</v>
      </c>
      <c r="L1" s="114"/>
      <c r="M1" s="114"/>
      <c r="P1" s="89" t="s">
        <v>29</v>
      </c>
      <c r="Z1" s="21"/>
      <c r="AA1" s="20"/>
    </row>
    <row r="2" spans="2:27" ht="18.600000000000001" customHeight="1" x14ac:dyDescent="0.5">
      <c r="H2" s="5"/>
      <c r="I2" s="5"/>
      <c r="J2" s="5"/>
      <c r="K2" s="5"/>
      <c r="M2" s="66"/>
      <c r="N2" s="66"/>
      <c r="O2" s="66"/>
      <c r="P2" s="90" t="s">
        <v>30</v>
      </c>
      <c r="Z2" s="21">
        <v>0</v>
      </c>
      <c r="AA2" s="20">
        <v>0.99930555555555556</v>
      </c>
    </row>
    <row r="3" spans="2:27" ht="16.5" customHeight="1" x14ac:dyDescent="0.2">
      <c r="H3" s="5"/>
      <c r="I3" s="5"/>
      <c r="J3" s="5"/>
      <c r="K3" s="5"/>
      <c r="M3" s="1"/>
      <c r="N3" s="1"/>
      <c r="O3" s="1"/>
      <c r="P3"/>
    </row>
    <row r="4" spans="2:27" ht="9" customHeight="1" x14ac:dyDescent="0.2">
      <c r="B4" s="43"/>
      <c r="C4" s="43"/>
      <c r="D4" s="43"/>
      <c r="E4" s="43"/>
      <c r="F4" s="43"/>
      <c r="G4" s="43"/>
      <c r="H4" s="44"/>
      <c r="I4" s="44"/>
      <c r="J4" s="43"/>
      <c r="K4" s="43"/>
      <c r="L4" s="43"/>
      <c r="M4" s="43"/>
      <c r="N4" s="43"/>
      <c r="O4" s="23"/>
      <c r="P4" s="43"/>
      <c r="Q4"/>
    </row>
    <row r="5" spans="2:27" ht="15.75" customHeight="1" x14ac:dyDescent="0.25">
      <c r="B5" s="45" t="s">
        <v>4</v>
      </c>
      <c r="C5" s="115" t="str">
        <f>'Time Card Info'!C5:E5</f>
        <v>Please enter your name</v>
      </c>
      <c r="D5" s="115"/>
      <c r="E5" s="115"/>
      <c r="F5" s="43"/>
      <c r="G5" s="46" t="s">
        <v>7</v>
      </c>
      <c r="H5" s="111" t="str">
        <f>'Time Card Info'!H5:K5</f>
        <v>Employee Job Position</v>
      </c>
      <c r="I5" s="111"/>
      <c r="J5" s="111"/>
      <c r="K5" s="111"/>
      <c r="L5" s="43"/>
      <c r="M5" s="108" t="str">
        <f>'Time Card Info'!M5:O5</f>
        <v>[Hours/Day]</v>
      </c>
      <c r="N5" s="108"/>
      <c r="O5" s="108"/>
      <c r="P5" s="82">
        <f>'Time Card Info'!P5</f>
        <v>8</v>
      </c>
      <c r="Q5"/>
    </row>
    <row r="6" spans="2:27" customFormat="1" x14ac:dyDescent="0.2">
      <c r="B6" s="23"/>
      <c r="C6" s="23"/>
      <c r="D6" s="23"/>
      <c r="E6" s="23"/>
      <c r="F6" s="23"/>
      <c r="G6" s="24"/>
      <c r="H6" s="23"/>
      <c r="I6" s="23"/>
      <c r="J6" s="23"/>
      <c r="K6" s="23"/>
      <c r="L6" s="23"/>
      <c r="M6" s="43"/>
      <c r="N6" s="43"/>
      <c r="O6" s="23"/>
      <c r="P6" s="43"/>
      <c r="R6" s="2"/>
      <c r="S6" s="2"/>
      <c r="T6" s="2"/>
    </row>
    <row r="7" spans="2:27" s="6" customFormat="1" ht="13.95" customHeight="1" x14ac:dyDescent="0.2">
      <c r="B7" s="102" t="s">
        <v>16</v>
      </c>
      <c r="C7" s="110" t="str">
        <f>'Time Card Info'!C7</f>
        <v>Name of Church/School/Organization</v>
      </c>
      <c r="D7" s="110"/>
      <c r="E7" s="110"/>
      <c r="F7" s="47"/>
      <c r="G7" s="47"/>
      <c r="H7" s="110" t="str">
        <f>'Time Card Info'!H7</f>
        <v>If applicable, name of Supervisor</v>
      </c>
      <c r="I7" s="110"/>
      <c r="J7" s="110"/>
      <c r="K7" s="110"/>
      <c r="L7" s="47"/>
      <c r="M7" s="47"/>
      <c r="N7" s="47"/>
      <c r="O7" s="23"/>
      <c r="P7" s="112">
        <f>DATE(YEAR(Jan!P7),MONTH(Jan!P7)+6,DAY(Jan!P7))</f>
        <v>43282</v>
      </c>
      <c r="Q7"/>
    </row>
    <row r="8" spans="2:27" customFormat="1" ht="12" customHeight="1" x14ac:dyDescent="0.2">
      <c r="B8" s="102"/>
      <c r="C8" s="111"/>
      <c r="D8" s="111"/>
      <c r="E8" s="111"/>
      <c r="F8" s="23"/>
      <c r="G8" s="24" t="s">
        <v>5</v>
      </c>
      <c r="H8" s="111"/>
      <c r="I8" s="111"/>
      <c r="J8" s="111"/>
      <c r="K8" s="111"/>
      <c r="L8" s="73"/>
      <c r="M8" s="116" t="s">
        <v>17</v>
      </c>
      <c r="N8" s="116"/>
      <c r="O8" s="116"/>
      <c r="P8" s="113"/>
      <c r="R8" s="2"/>
      <c r="S8" s="2"/>
      <c r="T8" s="2"/>
      <c r="U8" s="2"/>
      <c r="V8" s="2"/>
      <c r="W8" s="2"/>
    </row>
    <row r="9" spans="2:27" s="6" customFormat="1" ht="15.6" customHeight="1" x14ac:dyDescent="0.2">
      <c r="B9" s="26"/>
      <c r="C9" s="22"/>
      <c r="D9" s="22"/>
      <c r="E9" s="25"/>
      <c r="F9" s="25"/>
      <c r="G9" s="48"/>
      <c r="H9" s="43"/>
      <c r="I9" s="43"/>
      <c r="J9" s="43"/>
      <c r="K9" s="43"/>
      <c r="L9" s="43"/>
      <c r="M9" s="47"/>
      <c r="N9" s="47"/>
      <c r="O9" s="47"/>
      <c r="P9" s="47"/>
    </row>
    <row r="10" spans="2:27" s="6" customFormat="1" ht="12.75" hidden="1" customHeight="1" x14ac:dyDescent="0.2">
      <c r="B10" s="2"/>
      <c r="C10" s="2"/>
      <c r="D10" s="2"/>
      <c r="E10" s="2"/>
      <c r="F10" s="2"/>
      <c r="G10" s="2"/>
      <c r="H10" s="2"/>
      <c r="I10" s="2"/>
      <c r="J10" s="2"/>
      <c r="K10" s="70" t="s">
        <v>11</v>
      </c>
      <c r="L10" s="70"/>
      <c r="M10" s="70"/>
      <c r="N10" s="28">
        <v>11</v>
      </c>
    </row>
    <row r="11" spans="2:27" ht="29.25" customHeight="1" x14ac:dyDescent="0.2">
      <c r="B11" s="8" t="s">
        <v>0</v>
      </c>
      <c r="C11" s="54" t="s">
        <v>2</v>
      </c>
      <c r="D11" s="99" t="s">
        <v>12</v>
      </c>
      <c r="E11" s="100"/>
      <c r="F11" s="10" t="s">
        <v>1</v>
      </c>
      <c r="G11" s="99" t="s">
        <v>13</v>
      </c>
      <c r="H11" s="100"/>
      <c r="I11" s="10" t="s">
        <v>1</v>
      </c>
      <c r="J11" s="99" t="s">
        <v>14</v>
      </c>
      <c r="K11" s="100"/>
      <c r="L11" s="10" t="s">
        <v>1</v>
      </c>
      <c r="M11" s="71" t="s">
        <v>6</v>
      </c>
      <c r="N11" s="86" t="s">
        <v>35</v>
      </c>
      <c r="O11" s="64" t="s">
        <v>22</v>
      </c>
      <c r="P11" s="10" t="s">
        <v>15</v>
      </c>
    </row>
    <row r="12" spans="2:27" ht="23.25" customHeight="1" x14ac:dyDescent="0.2">
      <c r="B12" s="9" t="str">
        <f>TEXT(C12,"dddd")</f>
        <v>Sunday</v>
      </c>
      <c r="C12" s="55">
        <f>IF($P$7=0,"",$P$7)</f>
        <v>43282</v>
      </c>
      <c r="D12" s="14"/>
      <c r="E12" s="15"/>
      <c r="F12" s="12">
        <f>IF((OR(E12="",D12="")),0,IF((E12&lt;D12),((E12-D12)*24)+24,(E12-D12)*24))</f>
        <v>0</v>
      </c>
      <c r="G12" s="14"/>
      <c r="H12" s="15"/>
      <c r="I12" s="12">
        <f>IF((OR(H12="",G12="")),0,IF((H12&lt;G12),((H12-G12)*24)+24,(H12-G12)*24))</f>
        <v>0</v>
      </c>
      <c r="J12" s="14"/>
      <c r="K12" s="15"/>
      <c r="L12" s="34">
        <f>IF((OR(K12="",J12="")),0,IF((K12&lt;J12),((K12-J12)*24)+24,(K12-J12)*24))</f>
        <v>0</v>
      </c>
      <c r="M12" s="35">
        <f>IF(SUM(F12,I12,L12)&lt;'Time Card Info'!$P$5,SUM(F12,I12,L12),'Time Card Info'!$P$5)</f>
        <v>0</v>
      </c>
      <c r="N12" s="36" t="str">
        <f>IF(O12="B",-'Time Card Info'!$P$5+M12,IF(SUM(F12,I12,L12)&lt;'Time Card Info'!$P$5,"",SUM(F12,I12,L12)-'Time Card Info'!$P$5))</f>
        <v/>
      </c>
      <c r="O12" s="65"/>
      <c r="P12" s="42"/>
    </row>
    <row r="13" spans="2:27" ht="23.25" customHeight="1" x14ac:dyDescent="0.2">
      <c r="B13" s="9" t="str">
        <f t="shared" ref="B13:B42" si="0">TEXT(C13,"dddd")</f>
        <v>Monday</v>
      </c>
      <c r="C13" s="56">
        <f>IF($P$7=0,"",$P$7+1)</f>
        <v>43283</v>
      </c>
      <c r="D13" s="16"/>
      <c r="E13" s="17"/>
      <c r="F13" s="59">
        <f>IF((OR(E13="",D13="")),0,IF((E13&lt;D13),((E13-D13)*24)+24,(E13-D13)*24))</f>
        <v>0</v>
      </c>
      <c r="G13" s="18"/>
      <c r="H13" s="19"/>
      <c r="I13" s="60">
        <f>IF((OR(H13="",G13="")),0,IF((H13&lt;G13),((H13-G13)*24)+24,(H13-G13)*24))</f>
        <v>0</v>
      </c>
      <c r="J13" s="16"/>
      <c r="K13" s="17"/>
      <c r="L13" s="61">
        <f>IF((OR(K13="",J13="")),0,IF((K13&lt;J13),((K13-J13)*24)+24,(K13-J13)*24))</f>
        <v>0</v>
      </c>
      <c r="M13" s="35">
        <f>IF(SUM(F13,I13,L13)&lt;'Time Card Info'!$P$5,SUM(F13,I13,L13),'Time Card Info'!$P$5)</f>
        <v>0</v>
      </c>
      <c r="N13" s="36" t="str">
        <f>IF(O13="B",-'Time Card Info'!$P$5+M13,IF(SUM(F13,I13,L13)&lt;'Time Card Info'!$P$5,"",SUM(F13,I13,L13)-'Time Card Info'!$P$5))</f>
        <v/>
      </c>
      <c r="O13" s="65"/>
      <c r="P13" s="62"/>
    </row>
    <row r="14" spans="2:27" ht="23.25" customHeight="1" x14ac:dyDescent="0.2">
      <c r="B14" s="9" t="str">
        <f t="shared" si="0"/>
        <v>Tuesday</v>
      </c>
      <c r="C14" s="57">
        <f>IF($P$7=0,"",$P$7+2)</f>
        <v>43284</v>
      </c>
      <c r="D14" s="14"/>
      <c r="E14" s="15"/>
      <c r="F14" s="12">
        <f t="shared" ref="F14:F42" si="1">IF((OR(E14="",D14="")),0,IF((E14&lt;D14),((E14-D14)*24)+24,(E14-D14)*24))</f>
        <v>0</v>
      </c>
      <c r="G14" s="14"/>
      <c r="H14" s="15"/>
      <c r="I14" s="12">
        <f t="shared" ref="I14:I42" si="2">IF((OR(H14="",G14="")),0,IF((H14&lt;G14),((H14-G14)*24)+24,(H14-G14)*24))</f>
        <v>0</v>
      </c>
      <c r="J14" s="14"/>
      <c r="K14" s="15"/>
      <c r="L14" s="34">
        <f t="shared" ref="L14:L42" si="3">IF((OR(K14="",J14="")),0,IF((K14&lt;J14),((K14-J14)*24)+24,(K14-J14)*24))</f>
        <v>0</v>
      </c>
      <c r="M14" s="35">
        <f>IF(SUM(F14,I14,L14)&lt;'Time Card Info'!$P$5,SUM(F14,I14,L14),'Time Card Info'!$P$5)</f>
        <v>0</v>
      </c>
      <c r="N14" s="36" t="str">
        <f>IF(O14="B",-'Time Card Info'!$P$5+M14,IF(SUM(F14,I14,L14)&lt;'Time Card Info'!$P$5,"",SUM(F14,I14,L14)-'Time Card Info'!$P$5))</f>
        <v/>
      </c>
      <c r="O14" s="65"/>
      <c r="P14" s="42"/>
    </row>
    <row r="15" spans="2:27" ht="23.25" customHeight="1" x14ac:dyDescent="0.2">
      <c r="B15" s="9" t="str">
        <f t="shared" si="0"/>
        <v>Wednesday</v>
      </c>
      <c r="C15" s="58">
        <f>IF($P$7=0,"",$P$7+3)</f>
        <v>43285</v>
      </c>
      <c r="D15" s="16"/>
      <c r="E15" s="17"/>
      <c r="F15" s="59">
        <f t="shared" si="1"/>
        <v>0</v>
      </c>
      <c r="G15" s="18"/>
      <c r="H15" s="19"/>
      <c r="I15" s="60">
        <f t="shared" si="2"/>
        <v>0</v>
      </c>
      <c r="J15" s="16"/>
      <c r="K15" s="17"/>
      <c r="L15" s="61">
        <f t="shared" si="3"/>
        <v>0</v>
      </c>
      <c r="M15" s="35">
        <f>IF(SUM(F15,I15,L15)&lt;'Time Card Info'!$P$5,SUM(F15,I15,L15),'Time Card Info'!$P$5)</f>
        <v>0</v>
      </c>
      <c r="N15" s="36" t="str">
        <f>IF(O15="B",-'Time Card Info'!$P$5+M15,IF(SUM(F15,I15,L15)&lt;'Time Card Info'!$P$5,"",SUM(F15,I15,L15)-'Time Card Info'!$P$5))</f>
        <v/>
      </c>
      <c r="O15" s="65"/>
      <c r="P15" s="62"/>
    </row>
    <row r="16" spans="2:27" ht="23.25" customHeight="1" x14ac:dyDescent="0.2">
      <c r="B16" s="9" t="str">
        <f t="shared" si="0"/>
        <v>Thursday</v>
      </c>
      <c r="C16" s="57">
        <f>IF($P$7=0,"",$P$7+4)</f>
        <v>43286</v>
      </c>
      <c r="D16" s="14"/>
      <c r="E16" s="15"/>
      <c r="F16" s="12">
        <f t="shared" si="1"/>
        <v>0</v>
      </c>
      <c r="G16" s="14"/>
      <c r="H16" s="15"/>
      <c r="I16" s="12">
        <f t="shared" si="2"/>
        <v>0</v>
      </c>
      <c r="J16" s="14"/>
      <c r="K16" s="15"/>
      <c r="L16" s="34">
        <f t="shared" si="3"/>
        <v>0</v>
      </c>
      <c r="M16" s="35">
        <f>IF(SUM(F16,I16,L16)&lt;'Time Card Info'!$P$5,SUM(F16,I16,L16),'Time Card Info'!$P$5)</f>
        <v>0</v>
      </c>
      <c r="N16" s="36" t="str">
        <f>IF(O16="B",-'Time Card Info'!$P$5+M16,IF(SUM(F16,I16,L16)&lt;'Time Card Info'!$P$5,"",SUM(F16,I16,L16)-'Time Card Info'!$P$5))</f>
        <v/>
      </c>
      <c r="O16" s="65"/>
      <c r="P16" s="42"/>
    </row>
    <row r="17" spans="2:16" ht="23.25" customHeight="1" x14ac:dyDescent="0.2">
      <c r="B17" s="9" t="str">
        <f t="shared" si="0"/>
        <v>Friday</v>
      </c>
      <c r="C17" s="58">
        <f>IF($P$7=0,"",$P$7+5)</f>
        <v>43287</v>
      </c>
      <c r="D17" s="16"/>
      <c r="E17" s="17"/>
      <c r="F17" s="59">
        <f t="shared" si="1"/>
        <v>0</v>
      </c>
      <c r="G17" s="18"/>
      <c r="H17" s="19"/>
      <c r="I17" s="60">
        <f t="shared" si="2"/>
        <v>0</v>
      </c>
      <c r="J17" s="16"/>
      <c r="K17" s="17"/>
      <c r="L17" s="61">
        <f t="shared" si="3"/>
        <v>0</v>
      </c>
      <c r="M17" s="35">
        <f>IF(SUM(F17,I17,L17)&lt;'Time Card Info'!$P$5,SUM(F17,I17,L17),'Time Card Info'!$P$5)</f>
        <v>0</v>
      </c>
      <c r="N17" s="36" t="str">
        <f>IF(O17="B",-'Time Card Info'!$P$5+M17,IF(SUM(F17,I17,L17)&lt;'Time Card Info'!$P$5,"",SUM(F17,I17,L17)-'Time Card Info'!$P$5))</f>
        <v/>
      </c>
      <c r="O17" s="65"/>
      <c r="P17" s="62"/>
    </row>
    <row r="18" spans="2:16" ht="23.25" customHeight="1" x14ac:dyDescent="0.2">
      <c r="B18" s="9" t="str">
        <f t="shared" si="0"/>
        <v>Saturday</v>
      </c>
      <c r="C18" s="55">
        <f>IF($P$7=0,"",$P$7+6)</f>
        <v>43288</v>
      </c>
      <c r="D18" s="14"/>
      <c r="E18" s="15"/>
      <c r="F18" s="12">
        <f t="shared" si="1"/>
        <v>0</v>
      </c>
      <c r="G18" s="14"/>
      <c r="H18" s="15"/>
      <c r="I18" s="12">
        <f t="shared" si="2"/>
        <v>0</v>
      </c>
      <c r="J18" s="14"/>
      <c r="K18" s="15"/>
      <c r="L18" s="34">
        <f t="shared" si="3"/>
        <v>0</v>
      </c>
      <c r="M18" s="35">
        <f>IF(SUM(F18,I18,L18)&lt;'Time Card Info'!$P$5,SUM(F18,I18,L18),'Time Card Info'!$P$5)</f>
        <v>0</v>
      </c>
      <c r="N18" s="36" t="str">
        <f>IF(O18="B",-'Time Card Info'!$P$5+M18,IF(SUM(F18,I18,L18)&lt;'Time Card Info'!$P$5,"",SUM(F18,I18,L18)-'Time Card Info'!$P$5))</f>
        <v/>
      </c>
      <c r="O18" s="65"/>
      <c r="P18" s="42"/>
    </row>
    <row r="19" spans="2:16" ht="23.25" customHeight="1" x14ac:dyDescent="0.2">
      <c r="B19" s="9" t="str">
        <f t="shared" si="0"/>
        <v>Sunday</v>
      </c>
      <c r="C19" s="58">
        <f>IF($P$7=0,"",$P$7+7)</f>
        <v>43289</v>
      </c>
      <c r="D19" s="16"/>
      <c r="E19" s="17"/>
      <c r="F19" s="59">
        <f t="shared" si="1"/>
        <v>0</v>
      </c>
      <c r="G19" s="18"/>
      <c r="H19" s="19"/>
      <c r="I19" s="60">
        <f t="shared" si="2"/>
        <v>0</v>
      </c>
      <c r="J19" s="16"/>
      <c r="K19" s="17"/>
      <c r="L19" s="61">
        <f t="shared" si="3"/>
        <v>0</v>
      </c>
      <c r="M19" s="35">
        <f>IF(SUM(F19,I19,L19)&lt;'Time Card Info'!$P$5,SUM(F19,I19,L19),'Time Card Info'!$P$5)</f>
        <v>0</v>
      </c>
      <c r="N19" s="36" t="str">
        <f>IF(O19="B",-'Time Card Info'!$P$5+M19,IF(SUM(F19,I19,L19)&lt;'Time Card Info'!$P$5,"",SUM(F19,I19,L19)-'Time Card Info'!$P$5))</f>
        <v/>
      </c>
      <c r="O19" s="65"/>
      <c r="P19" s="62"/>
    </row>
    <row r="20" spans="2:16" ht="23.25" customHeight="1" x14ac:dyDescent="0.2">
      <c r="B20" s="9" t="str">
        <f t="shared" si="0"/>
        <v>Monday</v>
      </c>
      <c r="C20" s="55">
        <f>IF($P$7=0,"",$P$7+8)</f>
        <v>43290</v>
      </c>
      <c r="D20" s="14"/>
      <c r="E20" s="15"/>
      <c r="F20" s="12">
        <f t="shared" si="1"/>
        <v>0</v>
      </c>
      <c r="G20" s="14"/>
      <c r="H20" s="15"/>
      <c r="I20" s="12">
        <f t="shared" si="2"/>
        <v>0</v>
      </c>
      <c r="J20" s="14"/>
      <c r="K20" s="15"/>
      <c r="L20" s="34">
        <f t="shared" si="3"/>
        <v>0</v>
      </c>
      <c r="M20" s="35">
        <f>IF(SUM(F20,I20,L20)&lt;'Time Card Info'!$P$5,SUM(F20,I20,L20),'Time Card Info'!$P$5)</f>
        <v>0</v>
      </c>
      <c r="N20" s="36" t="str">
        <f>IF(O20="B",-'Time Card Info'!$P$5+M20,IF(SUM(F20,I20,L20)&lt;'Time Card Info'!$P$5,"",SUM(F20,I20,L20)-'Time Card Info'!$P$5))</f>
        <v/>
      </c>
      <c r="O20" s="65"/>
      <c r="P20" s="42"/>
    </row>
    <row r="21" spans="2:16" ht="23.25" customHeight="1" x14ac:dyDescent="0.2">
      <c r="B21" s="9" t="str">
        <f t="shared" si="0"/>
        <v>Tuesday</v>
      </c>
      <c r="C21" s="58">
        <f>IF($P$7=0,"",$P$7+9)</f>
        <v>43291</v>
      </c>
      <c r="D21" s="16"/>
      <c r="E21" s="17"/>
      <c r="F21" s="59">
        <f t="shared" si="1"/>
        <v>0</v>
      </c>
      <c r="G21" s="18"/>
      <c r="H21" s="19"/>
      <c r="I21" s="60">
        <f t="shared" si="2"/>
        <v>0</v>
      </c>
      <c r="J21" s="16"/>
      <c r="K21" s="17"/>
      <c r="L21" s="61">
        <f t="shared" si="3"/>
        <v>0</v>
      </c>
      <c r="M21" s="35">
        <f>IF(SUM(F21,I21,L21)&lt;'Time Card Info'!$P$5,SUM(F21,I21,L21),'Time Card Info'!$P$5)</f>
        <v>0</v>
      </c>
      <c r="N21" s="36" t="str">
        <f>IF(O21="B",-'Time Card Info'!$P$5+M21,IF(SUM(F21,I21,L21)&lt;'Time Card Info'!$P$5,"",SUM(F21,I21,L21)-'Time Card Info'!$P$5))</f>
        <v/>
      </c>
      <c r="O21" s="65"/>
      <c r="P21" s="62"/>
    </row>
    <row r="22" spans="2:16" ht="23.25" customHeight="1" x14ac:dyDescent="0.2">
      <c r="B22" s="9" t="str">
        <f t="shared" si="0"/>
        <v>Wednesday</v>
      </c>
      <c r="C22" s="55">
        <f>IF($P$7=0,"",$P$7+10)</f>
        <v>43292</v>
      </c>
      <c r="D22" s="14"/>
      <c r="E22" s="15"/>
      <c r="F22" s="12">
        <f t="shared" si="1"/>
        <v>0</v>
      </c>
      <c r="G22" s="14"/>
      <c r="H22" s="15"/>
      <c r="I22" s="12">
        <f t="shared" si="2"/>
        <v>0</v>
      </c>
      <c r="J22" s="14"/>
      <c r="K22" s="15"/>
      <c r="L22" s="34">
        <f t="shared" si="3"/>
        <v>0</v>
      </c>
      <c r="M22" s="35">
        <f>IF(SUM(F22,I22,L22)&lt;'Time Card Info'!$P$5,SUM(F22,I22,L22),'Time Card Info'!$P$5)</f>
        <v>0</v>
      </c>
      <c r="N22" s="36" t="str">
        <f>IF(O22="B",-'Time Card Info'!$P$5+M22,IF(SUM(F22,I22,L22)&lt;'Time Card Info'!$P$5,"",SUM(F22,I22,L22)-'Time Card Info'!$P$5))</f>
        <v/>
      </c>
      <c r="O22" s="65"/>
      <c r="P22" s="42"/>
    </row>
    <row r="23" spans="2:16" ht="23.25" customHeight="1" x14ac:dyDescent="0.2">
      <c r="B23" s="9" t="str">
        <f t="shared" si="0"/>
        <v>Thursday</v>
      </c>
      <c r="C23" s="58">
        <f>IF($P$7=0,"",$P$7+11)</f>
        <v>43293</v>
      </c>
      <c r="D23" s="16"/>
      <c r="E23" s="17"/>
      <c r="F23" s="59">
        <f t="shared" si="1"/>
        <v>0</v>
      </c>
      <c r="G23" s="18"/>
      <c r="H23" s="19"/>
      <c r="I23" s="60">
        <f t="shared" si="2"/>
        <v>0</v>
      </c>
      <c r="J23" s="16"/>
      <c r="K23" s="17"/>
      <c r="L23" s="61">
        <f t="shared" si="3"/>
        <v>0</v>
      </c>
      <c r="M23" s="35">
        <f>IF(SUM(F23,I23,L23)&lt;'Time Card Info'!$P$5,SUM(F23,I23,L23),'Time Card Info'!$P$5)</f>
        <v>0</v>
      </c>
      <c r="N23" s="36" t="str">
        <f>IF(O23="B",-'Time Card Info'!$P$5+M23,IF(SUM(F23,I23,L23)&lt;'Time Card Info'!$P$5,"",SUM(F23,I23,L23)-'Time Card Info'!$P$5))</f>
        <v/>
      </c>
      <c r="O23" s="65"/>
      <c r="P23" s="62"/>
    </row>
    <row r="24" spans="2:16" ht="23.25" customHeight="1" x14ac:dyDescent="0.2">
      <c r="B24" s="9" t="str">
        <f t="shared" si="0"/>
        <v>Friday</v>
      </c>
      <c r="C24" s="55">
        <f>IF($P$7=0,"",$P$7+12)</f>
        <v>43294</v>
      </c>
      <c r="D24" s="14"/>
      <c r="E24" s="15"/>
      <c r="F24" s="12">
        <f t="shared" si="1"/>
        <v>0</v>
      </c>
      <c r="G24" s="14"/>
      <c r="H24" s="15"/>
      <c r="I24" s="12">
        <f t="shared" si="2"/>
        <v>0</v>
      </c>
      <c r="J24" s="14"/>
      <c r="K24" s="15"/>
      <c r="L24" s="34">
        <f t="shared" si="3"/>
        <v>0</v>
      </c>
      <c r="M24" s="35">
        <f>IF(SUM(F24,I24,L24)&lt;'Time Card Info'!$P$5,SUM(F24,I24,L24),'Time Card Info'!$P$5)</f>
        <v>0</v>
      </c>
      <c r="N24" s="36" t="str">
        <f>IF(O24="B",-'Time Card Info'!$P$5+M24,IF(SUM(F24,I24,L24)&lt;'Time Card Info'!$P$5,"",SUM(F24,I24,L24)-'Time Card Info'!$P$5))</f>
        <v/>
      </c>
      <c r="O24" s="65"/>
      <c r="P24" s="42"/>
    </row>
    <row r="25" spans="2:16" ht="23.25" customHeight="1" x14ac:dyDescent="0.2">
      <c r="B25" s="9" t="str">
        <f t="shared" si="0"/>
        <v>Saturday</v>
      </c>
      <c r="C25" s="58">
        <f>IF($P$7=0,"",$P$7+13)</f>
        <v>43295</v>
      </c>
      <c r="D25" s="16"/>
      <c r="E25" s="17"/>
      <c r="F25" s="59">
        <f t="shared" si="1"/>
        <v>0</v>
      </c>
      <c r="G25" s="18"/>
      <c r="H25" s="19"/>
      <c r="I25" s="60">
        <f t="shared" si="2"/>
        <v>0</v>
      </c>
      <c r="J25" s="16"/>
      <c r="K25" s="17"/>
      <c r="L25" s="61">
        <f t="shared" si="3"/>
        <v>0</v>
      </c>
      <c r="M25" s="35">
        <f>IF(SUM(F25,I25,L25)&lt;'Time Card Info'!$P$5,SUM(F25,I25,L25),'Time Card Info'!$P$5)</f>
        <v>0</v>
      </c>
      <c r="N25" s="36" t="str">
        <f>IF(O25="B",-'Time Card Info'!$P$5+M25,IF(SUM(F25,I25,L25)&lt;'Time Card Info'!$P$5,"",SUM(F25,I25,L25)-'Time Card Info'!$P$5))</f>
        <v/>
      </c>
      <c r="O25" s="65"/>
      <c r="P25" s="62"/>
    </row>
    <row r="26" spans="2:16" ht="23.25" customHeight="1" x14ac:dyDescent="0.2">
      <c r="B26" s="9" t="str">
        <f t="shared" si="0"/>
        <v>Sunday</v>
      </c>
      <c r="C26" s="55">
        <f>IF($P$7=0,"",$P$7+14)</f>
        <v>43296</v>
      </c>
      <c r="D26" s="14"/>
      <c r="E26" s="15"/>
      <c r="F26" s="12">
        <f t="shared" si="1"/>
        <v>0</v>
      </c>
      <c r="G26" s="14"/>
      <c r="H26" s="15"/>
      <c r="I26" s="12">
        <f t="shared" si="2"/>
        <v>0</v>
      </c>
      <c r="J26" s="14"/>
      <c r="K26" s="15"/>
      <c r="L26" s="34">
        <f t="shared" si="3"/>
        <v>0</v>
      </c>
      <c r="M26" s="35">
        <f>IF(SUM(F26,I26,L26)&lt;'Time Card Info'!$P$5,SUM(F26,I26,L26),'Time Card Info'!$P$5)</f>
        <v>0</v>
      </c>
      <c r="N26" s="36" t="str">
        <f>IF(O26="B",-'Time Card Info'!$P$5+M26,IF(SUM(F26,I26,L26)&lt;'Time Card Info'!$P$5,"",SUM(F26,I26,L26)-'Time Card Info'!$P$5))</f>
        <v/>
      </c>
      <c r="O26" s="65"/>
      <c r="P26" s="42"/>
    </row>
    <row r="27" spans="2:16" ht="23.25" customHeight="1" x14ac:dyDescent="0.2">
      <c r="B27" s="9" t="str">
        <f t="shared" si="0"/>
        <v>Monday</v>
      </c>
      <c r="C27" s="58">
        <f>IF($P$7=0,"",$P$7+15)</f>
        <v>43297</v>
      </c>
      <c r="D27" s="16"/>
      <c r="E27" s="17"/>
      <c r="F27" s="59">
        <f t="shared" si="1"/>
        <v>0</v>
      </c>
      <c r="G27" s="18"/>
      <c r="H27" s="19"/>
      <c r="I27" s="60">
        <f t="shared" si="2"/>
        <v>0</v>
      </c>
      <c r="J27" s="16"/>
      <c r="K27" s="17"/>
      <c r="L27" s="61">
        <f t="shared" si="3"/>
        <v>0</v>
      </c>
      <c r="M27" s="35">
        <f>IF(SUM(F27,I27,L27)&lt;'Time Card Info'!$P$5,SUM(F27,I27,L27),'Time Card Info'!$P$5)</f>
        <v>0</v>
      </c>
      <c r="N27" s="36" t="str">
        <f>IF(O27="B",-'Time Card Info'!$P$5+M27,IF(SUM(F27,I27,L27)&lt;'Time Card Info'!$P$5,"",SUM(F27,I27,L27)-'Time Card Info'!$P$5))</f>
        <v/>
      </c>
      <c r="O27" s="65"/>
      <c r="P27" s="62"/>
    </row>
    <row r="28" spans="2:16" ht="23.25" customHeight="1" x14ac:dyDescent="0.2">
      <c r="B28" s="9" t="str">
        <f t="shared" si="0"/>
        <v>Tuesday</v>
      </c>
      <c r="C28" s="55">
        <f>IF($P$7=0,"",$P$7+16)</f>
        <v>43298</v>
      </c>
      <c r="D28" s="14"/>
      <c r="E28" s="15"/>
      <c r="F28" s="12">
        <f t="shared" si="1"/>
        <v>0</v>
      </c>
      <c r="G28" s="14"/>
      <c r="H28" s="15"/>
      <c r="I28" s="12">
        <f t="shared" si="2"/>
        <v>0</v>
      </c>
      <c r="J28" s="14"/>
      <c r="K28" s="15"/>
      <c r="L28" s="34">
        <f t="shared" si="3"/>
        <v>0</v>
      </c>
      <c r="M28" s="35">
        <f>IF(SUM(F28,I28,L28)&lt;'Time Card Info'!$P$5,SUM(F28,I28,L28),'Time Card Info'!$P$5)</f>
        <v>0</v>
      </c>
      <c r="N28" s="36" t="str">
        <f>IF(O28="B",-'Time Card Info'!$P$5+M28,IF(SUM(F28,I28,L28)&lt;'Time Card Info'!$P$5,"",SUM(F28,I28,L28)-'Time Card Info'!$P$5))</f>
        <v/>
      </c>
      <c r="O28" s="65"/>
      <c r="P28" s="42"/>
    </row>
    <row r="29" spans="2:16" ht="23.25" customHeight="1" x14ac:dyDescent="0.2">
      <c r="B29" s="9" t="str">
        <f t="shared" si="0"/>
        <v>Wednesday</v>
      </c>
      <c r="C29" s="58">
        <f>IF($P$7=0,"",$P$7+17)</f>
        <v>43299</v>
      </c>
      <c r="D29" s="18"/>
      <c r="E29" s="19"/>
      <c r="F29" s="59">
        <f t="shared" si="1"/>
        <v>0</v>
      </c>
      <c r="G29" s="16"/>
      <c r="H29" s="19"/>
      <c r="I29" s="60">
        <f t="shared" si="2"/>
        <v>0</v>
      </c>
      <c r="J29" s="18"/>
      <c r="K29" s="19"/>
      <c r="L29" s="61">
        <f t="shared" si="3"/>
        <v>0</v>
      </c>
      <c r="M29" s="35">
        <f>IF(SUM(F29,I29,L29)&lt;'Time Card Info'!$P$5,SUM(F29,I29,L29),'Time Card Info'!$P$5)</f>
        <v>0</v>
      </c>
      <c r="N29" s="36" t="str">
        <f>IF(O29="B",-'Time Card Info'!$P$5+M29,IF(SUM(F29,I29,L29)&lt;'Time Card Info'!$P$5,"",SUM(F29,I29,L29)-'Time Card Info'!$P$5))</f>
        <v/>
      </c>
      <c r="O29" s="65"/>
      <c r="P29" s="62"/>
    </row>
    <row r="30" spans="2:16" ht="23.25" customHeight="1" x14ac:dyDescent="0.2">
      <c r="B30" s="9" t="str">
        <f t="shared" si="0"/>
        <v>Thursday</v>
      </c>
      <c r="C30" s="55">
        <f>IF($P$7=0,"",$P$7+18)</f>
        <v>43300</v>
      </c>
      <c r="D30" s="14"/>
      <c r="E30" s="15"/>
      <c r="F30" s="12">
        <f t="shared" si="1"/>
        <v>0</v>
      </c>
      <c r="G30" s="14"/>
      <c r="H30" s="15"/>
      <c r="I30" s="12">
        <f t="shared" si="2"/>
        <v>0</v>
      </c>
      <c r="J30" s="14"/>
      <c r="K30" s="15"/>
      <c r="L30" s="34">
        <f t="shared" si="3"/>
        <v>0</v>
      </c>
      <c r="M30" s="35">
        <f>IF(SUM(F30,I30,L30)&lt;'Time Card Info'!$P$5,SUM(F30,I30,L30),'Time Card Info'!$P$5)</f>
        <v>0</v>
      </c>
      <c r="N30" s="36" t="str">
        <f>IF(O30="B",-'Time Card Info'!$P$5+M30,IF(SUM(F30,I30,L30)&lt;'Time Card Info'!$P$5,"",SUM(F30,I30,L30)-'Time Card Info'!$P$5))</f>
        <v/>
      </c>
      <c r="O30" s="65"/>
      <c r="P30" s="42"/>
    </row>
    <row r="31" spans="2:16" ht="23.25" customHeight="1" x14ac:dyDescent="0.2">
      <c r="B31" s="9" t="str">
        <f t="shared" si="0"/>
        <v>Friday</v>
      </c>
      <c r="C31" s="58">
        <f>IF($P$7=0,"",$P$7+19)</f>
        <v>43301</v>
      </c>
      <c r="D31" s="18"/>
      <c r="E31" s="19"/>
      <c r="F31" s="59">
        <f t="shared" si="1"/>
        <v>0</v>
      </c>
      <c r="G31" s="16"/>
      <c r="H31" s="19"/>
      <c r="I31" s="60">
        <f t="shared" si="2"/>
        <v>0</v>
      </c>
      <c r="J31" s="18"/>
      <c r="K31" s="19"/>
      <c r="L31" s="61">
        <f t="shared" si="3"/>
        <v>0</v>
      </c>
      <c r="M31" s="35">
        <f>IF(SUM(F31,I31,L31)&lt;'Time Card Info'!$P$5,SUM(F31,I31,L31),'Time Card Info'!$P$5)</f>
        <v>0</v>
      </c>
      <c r="N31" s="36" t="str">
        <f>IF(O31="B",-'Time Card Info'!$P$5+M31,IF(SUM(F31,I31,L31)&lt;'Time Card Info'!$P$5,"",SUM(F31,I31,L31)-'Time Card Info'!$P$5))</f>
        <v/>
      </c>
      <c r="O31" s="65"/>
      <c r="P31" s="62"/>
    </row>
    <row r="32" spans="2:16" ht="23.25" customHeight="1" x14ac:dyDescent="0.2">
      <c r="B32" s="9" t="str">
        <f t="shared" si="0"/>
        <v>Saturday</v>
      </c>
      <c r="C32" s="55">
        <f>IF($P$7=0,"",$P$7+20)</f>
        <v>43302</v>
      </c>
      <c r="D32" s="14"/>
      <c r="E32" s="15"/>
      <c r="F32" s="12">
        <f t="shared" si="1"/>
        <v>0</v>
      </c>
      <c r="G32" s="14"/>
      <c r="H32" s="15"/>
      <c r="I32" s="12">
        <f t="shared" si="2"/>
        <v>0</v>
      </c>
      <c r="J32" s="14"/>
      <c r="K32" s="15"/>
      <c r="L32" s="34">
        <f t="shared" si="3"/>
        <v>0</v>
      </c>
      <c r="M32" s="35">
        <f>IF(SUM(F32,I32,L32)&lt;'Time Card Info'!$P$5,SUM(F32,I32,L32),'Time Card Info'!$P$5)</f>
        <v>0</v>
      </c>
      <c r="N32" s="36" t="str">
        <f>IF(O32="B",-'Time Card Info'!$P$5+M32,IF(SUM(F32,I32,L32)&lt;'Time Card Info'!$P$5,"",SUM(F32,I32,L32)-'Time Card Info'!$P$5))</f>
        <v/>
      </c>
      <c r="O32" s="65"/>
      <c r="P32" s="42"/>
    </row>
    <row r="33" spans="1:16" ht="23.25" customHeight="1" x14ac:dyDescent="0.2">
      <c r="B33" s="9" t="str">
        <f t="shared" si="0"/>
        <v>Sunday</v>
      </c>
      <c r="C33" s="58">
        <f>IF($P$7=0,"",$P$7+21)</f>
        <v>43303</v>
      </c>
      <c r="D33" s="18"/>
      <c r="E33" s="19"/>
      <c r="F33" s="59">
        <f t="shared" si="1"/>
        <v>0</v>
      </c>
      <c r="G33" s="16"/>
      <c r="H33" s="19"/>
      <c r="I33" s="60">
        <f t="shared" si="2"/>
        <v>0</v>
      </c>
      <c r="J33" s="18"/>
      <c r="K33" s="19"/>
      <c r="L33" s="61">
        <f t="shared" si="3"/>
        <v>0</v>
      </c>
      <c r="M33" s="35">
        <f>IF(SUM(F33,I33,L33)&lt;'Time Card Info'!$P$5,SUM(F33,I33,L33),'Time Card Info'!$P$5)</f>
        <v>0</v>
      </c>
      <c r="N33" s="36" t="str">
        <f>IF(O33="B",-'Time Card Info'!$P$5+M33,IF(SUM(F33,I33,L33)&lt;'Time Card Info'!$P$5,"",SUM(F33,I33,L33)-'Time Card Info'!$P$5))</f>
        <v/>
      </c>
      <c r="O33" s="65"/>
      <c r="P33" s="62"/>
    </row>
    <row r="34" spans="1:16" ht="23.25" customHeight="1" x14ac:dyDescent="0.2">
      <c r="B34" s="9" t="str">
        <f t="shared" si="0"/>
        <v>Monday</v>
      </c>
      <c r="C34" s="55">
        <f>IF($P$7=0,"",$P$7+22)</f>
        <v>43304</v>
      </c>
      <c r="D34" s="14"/>
      <c r="E34" s="15"/>
      <c r="F34" s="12">
        <f t="shared" si="1"/>
        <v>0</v>
      </c>
      <c r="G34" s="14"/>
      <c r="H34" s="15"/>
      <c r="I34" s="12">
        <f t="shared" si="2"/>
        <v>0</v>
      </c>
      <c r="J34" s="14"/>
      <c r="K34" s="15"/>
      <c r="L34" s="34">
        <f t="shared" si="3"/>
        <v>0</v>
      </c>
      <c r="M34" s="35">
        <f>IF(SUM(F34,I34,L34)&lt;'Time Card Info'!$P$5,SUM(F34,I34,L34),'Time Card Info'!$P$5)</f>
        <v>0</v>
      </c>
      <c r="N34" s="36" t="str">
        <f>IF(O34="B",-'Time Card Info'!$P$5+M34,IF(SUM(F34,I34,L34)&lt;'Time Card Info'!$P$5,"",SUM(F34,I34,L34)-'Time Card Info'!$P$5))</f>
        <v/>
      </c>
      <c r="O34" s="65"/>
      <c r="P34" s="42"/>
    </row>
    <row r="35" spans="1:16" ht="23.25" customHeight="1" x14ac:dyDescent="0.2">
      <c r="B35" s="9" t="str">
        <f t="shared" si="0"/>
        <v>Tuesday</v>
      </c>
      <c r="C35" s="58">
        <f>IF($P$7=0,"",$P$7+23)</f>
        <v>43305</v>
      </c>
      <c r="D35" s="16"/>
      <c r="E35" s="17"/>
      <c r="F35" s="59">
        <f t="shared" si="1"/>
        <v>0</v>
      </c>
      <c r="G35" s="18"/>
      <c r="H35" s="19"/>
      <c r="I35" s="60">
        <f t="shared" si="2"/>
        <v>0</v>
      </c>
      <c r="J35" s="16"/>
      <c r="K35" s="17"/>
      <c r="L35" s="61">
        <f t="shared" si="3"/>
        <v>0</v>
      </c>
      <c r="M35" s="35">
        <f>IF(SUM(F35,I35,L35)&lt;'Time Card Info'!$P$5,SUM(F35,I35,L35),'Time Card Info'!$P$5)</f>
        <v>0</v>
      </c>
      <c r="N35" s="36" t="str">
        <f>IF(O35="B",-'Time Card Info'!$P$5+M35,IF(SUM(F35,I35,L35)&lt;'Time Card Info'!$P$5,"",SUM(F35,I35,L35)-'Time Card Info'!$P$5))</f>
        <v/>
      </c>
      <c r="O35" s="65"/>
      <c r="P35" s="62"/>
    </row>
    <row r="36" spans="1:16" ht="23.25" customHeight="1" x14ac:dyDescent="0.2">
      <c r="B36" s="9" t="str">
        <f t="shared" si="0"/>
        <v>Wednesday</v>
      </c>
      <c r="C36" s="55">
        <f>IF($P$7=0,"",$P$7+24)</f>
        <v>43306</v>
      </c>
      <c r="D36" s="14"/>
      <c r="E36" s="15"/>
      <c r="F36" s="12">
        <f t="shared" si="1"/>
        <v>0</v>
      </c>
      <c r="G36" s="14"/>
      <c r="H36" s="15"/>
      <c r="I36" s="12">
        <f t="shared" si="2"/>
        <v>0</v>
      </c>
      <c r="J36" s="14"/>
      <c r="K36" s="15"/>
      <c r="L36" s="34">
        <f t="shared" si="3"/>
        <v>0</v>
      </c>
      <c r="M36" s="35">
        <f>IF(SUM(F36,I36,L36)&lt;'Time Card Info'!$P$5,SUM(F36,I36,L36),'Time Card Info'!$P$5)</f>
        <v>0</v>
      </c>
      <c r="N36" s="36" t="str">
        <f>IF(O36="B",-'Time Card Info'!$P$5+M36,IF(SUM(F36,I36,L36)&lt;'Time Card Info'!$P$5,"",SUM(F36,I36,L36)-'Time Card Info'!$P$5))</f>
        <v/>
      </c>
      <c r="O36" s="65"/>
      <c r="P36" s="42"/>
    </row>
    <row r="37" spans="1:16" ht="23.25" customHeight="1" x14ac:dyDescent="0.2">
      <c r="B37" s="9" t="str">
        <f t="shared" si="0"/>
        <v>Thursday</v>
      </c>
      <c r="C37" s="58">
        <f>IF($P$7=0,"",$P$7+25)</f>
        <v>43307</v>
      </c>
      <c r="D37" s="16"/>
      <c r="E37" s="17"/>
      <c r="F37" s="59">
        <f t="shared" si="1"/>
        <v>0</v>
      </c>
      <c r="G37" s="18"/>
      <c r="H37" s="19"/>
      <c r="I37" s="60">
        <f t="shared" si="2"/>
        <v>0</v>
      </c>
      <c r="J37" s="16"/>
      <c r="K37" s="17"/>
      <c r="L37" s="61">
        <f t="shared" si="3"/>
        <v>0</v>
      </c>
      <c r="M37" s="35">
        <f>IF(SUM(F37,I37,L37)&lt;'Time Card Info'!$P$5,SUM(F37,I37,L37),'Time Card Info'!$P$5)</f>
        <v>0</v>
      </c>
      <c r="N37" s="36" t="str">
        <f>IF(O37="B",-'Time Card Info'!$P$5+M37,IF(SUM(F37,I37,L37)&lt;'Time Card Info'!$P$5,"",SUM(F37,I37,L37)-'Time Card Info'!$P$5))</f>
        <v/>
      </c>
      <c r="O37" s="65"/>
      <c r="P37" s="62"/>
    </row>
    <row r="38" spans="1:16" ht="23.25" customHeight="1" x14ac:dyDescent="0.2">
      <c r="B38" s="9" t="str">
        <f t="shared" si="0"/>
        <v>Friday</v>
      </c>
      <c r="C38" s="55">
        <f>IF($P$7=0,"",$P$7+26)</f>
        <v>43308</v>
      </c>
      <c r="D38" s="14"/>
      <c r="E38" s="15"/>
      <c r="F38" s="12">
        <f t="shared" si="1"/>
        <v>0</v>
      </c>
      <c r="G38" s="14"/>
      <c r="H38" s="15"/>
      <c r="I38" s="12">
        <f t="shared" si="2"/>
        <v>0</v>
      </c>
      <c r="J38" s="14"/>
      <c r="K38" s="15"/>
      <c r="L38" s="34">
        <f t="shared" si="3"/>
        <v>0</v>
      </c>
      <c r="M38" s="35">
        <f>IF(SUM(F38,I38,L38)&lt;'Time Card Info'!$P$5,SUM(F38,I38,L38),'Time Card Info'!$P$5)</f>
        <v>0</v>
      </c>
      <c r="N38" s="36" t="str">
        <f>IF(O38="B",-'Time Card Info'!$P$5+M38,IF(SUM(F38,I38,L38)&lt;'Time Card Info'!$P$5,"",SUM(F38,I38,L38)-'Time Card Info'!$P$5))</f>
        <v/>
      </c>
      <c r="O38" s="65"/>
      <c r="P38" s="42"/>
    </row>
    <row r="39" spans="1:16" ht="23.25" customHeight="1" x14ac:dyDescent="0.2">
      <c r="B39" s="9" t="str">
        <f t="shared" si="0"/>
        <v>Saturday</v>
      </c>
      <c r="C39" s="58">
        <f>IF($P$7=0,"",$P$7+27)</f>
        <v>43309</v>
      </c>
      <c r="D39" s="16"/>
      <c r="E39" s="17"/>
      <c r="F39" s="59">
        <f t="shared" si="1"/>
        <v>0</v>
      </c>
      <c r="G39" s="18"/>
      <c r="H39" s="19"/>
      <c r="I39" s="60">
        <f t="shared" si="2"/>
        <v>0</v>
      </c>
      <c r="J39" s="16"/>
      <c r="K39" s="17"/>
      <c r="L39" s="61">
        <f t="shared" si="3"/>
        <v>0</v>
      </c>
      <c r="M39" s="35">
        <f>IF(SUM(F39,I39,L39)&lt;'Time Card Info'!$P$5,SUM(F39,I39,L39),'Time Card Info'!$P$5)</f>
        <v>0</v>
      </c>
      <c r="N39" s="36" t="str">
        <f>IF(O39="B",-'Time Card Info'!$P$5+M39,IF(SUM(F39,I39,L39)&lt;'Time Card Info'!$P$5,"",SUM(F39,I39,L39)-'Time Card Info'!$P$5))</f>
        <v/>
      </c>
      <c r="O39" s="65"/>
      <c r="P39" s="62"/>
    </row>
    <row r="40" spans="1:16" ht="23.25" customHeight="1" x14ac:dyDescent="0.2">
      <c r="B40" s="9" t="str">
        <f t="shared" si="0"/>
        <v>Sunday</v>
      </c>
      <c r="C40" s="55">
        <f>IF(C39="","",IF(MONTH($P$7+28)&gt;=MONTH($P$7)+1,"",IF($P$7=0,"",$P$7+28)))</f>
        <v>43310</v>
      </c>
      <c r="D40" s="14"/>
      <c r="E40" s="15"/>
      <c r="F40" s="12">
        <f t="shared" si="1"/>
        <v>0</v>
      </c>
      <c r="G40" s="14"/>
      <c r="H40" s="15"/>
      <c r="I40" s="12">
        <f t="shared" si="2"/>
        <v>0</v>
      </c>
      <c r="J40" s="14"/>
      <c r="K40" s="15"/>
      <c r="L40" s="34">
        <f t="shared" si="3"/>
        <v>0</v>
      </c>
      <c r="M40" s="35">
        <f>IF(SUM(F40,I40,L40)&lt;'Time Card Info'!$P$5,SUM(F40,I40,L40),'Time Card Info'!$P$5)</f>
        <v>0</v>
      </c>
      <c r="N40" s="36" t="str">
        <f>IF(O40="B",-'Time Card Info'!$P$5+M40,IF(SUM(F40,I40,L40)&lt;'Time Card Info'!$P$5,"",SUM(F40,I40,L40)-'Time Card Info'!$P$5))</f>
        <v/>
      </c>
      <c r="O40" s="65"/>
      <c r="P40" s="42"/>
    </row>
    <row r="41" spans="1:16" ht="23.25" customHeight="1" x14ac:dyDescent="0.2">
      <c r="B41" s="9" t="str">
        <f t="shared" si="0"/>
        <v>Monday</v>
      </c>
      <c r="C41" s="58">
        <f>IF(C40="","",IF(MONTH($P$7+29)&gt;=MONTH($P$7)+1,"",IF($P$7=0,"",$P$7+29)))</f>
        <v>43311</v>
      </c>
      <c r="D41" s="16"/>
      <c r="E41" s="17"/>
      <c r="F41" s="59">
        <f t="shared" si="1"/>
        <v>0</v>
      </c>
      <c r="G41" s="18"/>
      <c r="H41" s="19"/>
      <c r="I41" s="60">
        <f t="shared" si="2"/>
        <v>0</v>
      </c>
      <c r="J41" s="16"/>
      <c r="K41" s="17"/>
      <c r="L41" s="61">
        <f t="shared" si="3"/>
        <v>0</v>
      </c>
      <c r="M41" s="35">
        <f>IF(SUM(F41,I41,L41)&lt;'Time Card Info'!$P$5,SUM(F41,I41,L41),'Time Card Info'!$P$5)</f>
        <v>0</v>
      </c>
      <c r="N41" s="36" t="str">
        <f>IF(O41="B",-'Time Card Info'!$P$5+M41,IF(SUM(F41,I41,L41)&lt;'Time Card Info'!$P$5,"",SUM(F41,I41,L41)-'Time Card Info'!$P$5))</f>
        <v/>
      </c>
      <c r="O41" s="65"/>
      <c r="P41" s="62"/>
    </row>
    <row r="42" spans="1:16" ht="23.25" customHeight="1" x14ac:dyDescent="0.2">
      <c r="B42" s="9" t="str">
        <f t="shared" si="0"/>
        <v>Tuesday</v>
      </c>
      <c r="C42" s="55">
        <f>IF(C41="","",IF(MONTH($P$7+30)&gt;=MONTH($P$7)+1,"",IF($P$7=0,"",$P$7+30)))</f>
        <v>43312</v>
      </c>
      <c r="D42" s="14"/>
      <c r="E42" s="15"/>
      <c r="F42" s="12">
        <f t="shared" si="1"/>
        <v>0</v>
      </c>
      <c r="G42" s="14"/>
      <c r="H42" s="15"/>
      <c r="I42" s="12">
        <f t="shared" si="2"/>
        <v>0</v>
      </c>
      <c r="J42" s="14"/>
      <c r="K42" s="15"/>
      <c r="L42" s="34">
        <f t="shared" si="3"/>
        <v>0</v>
      </c>
      <c r="M42" s="35">
        <f>IF(SUM(F42,I42,L42)&lt;'Time Card Info'!$P$5,SUM(F42,I42,L42),'Time Card Info'!$P$5)</f>
        <v>0</v>
      </c>
      <c r="N42" s="36" t="str">
        <f>IF(O42="B",-'Time Card Info'!$P$5+M42,IF(SUM(F42,I42,L42)&lt;'Time Card Info'!$P$5,"",SUM(F42,I42,L42)-'Time Card Info'!$P$5))</f>
        <v/>
      </c>
      <c r="O42" s="65"/>
      <c r="P42" s="42"/>
    </row>
    <row r="43" spans="1:16" ht="23.25" customHeight="1" x14ac:dyDescent="0.2">
      <c r="B43" s="105" t="s">
        <v>37</v>
      </c>
      <c r="C43" s="105"/>
      <c r="D43" s="105"/>
      <c r="E43" s="105"/>
      <c r="F43" s="105"/>
      <c r="G43" s="105"/>
      <c r="H43" s="105"/>
      <c r="I43" s="105"/>
      <c r="J43" s="105"/>
      <c r="K43" s="105"/>
      <c r="L43" s="105"/>
      <c r="M43" s="87">
        <f>SUM(M12:M42)</f>
        <v>0</v>
      </c>
      <c r="N43" s="27">
        <f>SUM(N12:N42)</f>
        <v>0</v>
      </c>
      <c r="P43"/>
    </row>
    <row r="44" spans="1:16" ht="16.5" customHeight="1" x14ac:dyDescent="0.2"/>
    <row r="45" spans="1:16" ht="20.399999999999999" customHeight="1" x14ac:dyDescent="0.2">
      <c r="B45" s="72"/>
      <c r="C45" s="72"/>
      <c r="D45" s="72"/>
      <c r="E45" s="72"/>
      <c r="F45" s="72"/>
      <c r="G45" s="72"/>
      <c r="H45"/>
      <c r="I45" s="72"/>
      <c r="J45" s="72"/>
      <c r="K45" s="72"/>
      <c r="L45" s="72"/>
      <c r="M45" s="72"/>
      <c r="N45" s="67"/>
      <c r="P45" s="67"/>
    </row>
    <row r="46" spans="1:16" ht="17.100000000000001" customHeight="1" x14ac:dyDescent="0.2">
      <c r="B46" s="3" t="s">
        <v>3</v>
      </c>
      <c r="C46" s="4"/>
      <c r="F46" s="68" t="s">
        <v>2</v>
      </c>
      <c r="G46" s="68"/>
      <c r="I46" s="3" t="s">
        <v>8</v>
      </c>
      <c r="K46" s="4"/>
      <c r="L46" s="4"/>
      <c r="M46" s="13"/>
      <c r="N46" s="30"/>
      <c r="P46" s="68" t="s">
        <v>2</v>
      </c>
    </row>
    <row r="47" spans="1:16" ht="16.2" customHeight="1" thickBot="1" x14ac:dyDescent="0.25">
      <c r="A47" s="29"/>
      <c r="B47" s="29"/>
      <c r="C47" s="29"/>
      <c r="D47" s="29"/>
      <c r="E47" s="29"/>
      <c r="F47" s="29"/>
      <c r="G47" s="29"/>
      <c r="H47" s="29"/>
      <c r="I47" s="29"/>
      <c r="J47" s="29"/>
      <c r="K47" s="29"/>
      <c r="L47" s="29"/>
      <c r="M47" s="29"/>
      <c r="N47" s="29"/>
      <c r="O47" s="7"/>
      <c r="P47" s="29"/>
    </row>
    <row r="48" spans="1:16" s="6" customFormat="1" ht="30" customHeight="1" x14ac:dyDescent="0.2">
      <c r="A48" s="2"/>
      <c r="B48" s="93" t="s">
        <v>21</v>
      </c>
      <c r="D48" s="41" t="s">
        <v>19</v>
      </c>
      <c r="E48" s="95"/>
      <c r="F48" s="95"/>
      <c r="G48" s="95"/>
      <c r="H48" s="95"/>
      <c r="I48" s="95"/>
      <c r="J48" s="95"/>
      <c r="K48" s="63"/>
      <c r="L48" s="63" t="s">
        <v>9</v>
      </c>
      <c r="M48" s="96"/>
      <c r="N48" s="96"/>
      <c r="O48" s="96"/>
      <c r="P48" s="96"/>
    </row>
    <row r="49" spans="1:16" s="6" customFormat="1" ht="12.6" customHeight="1" x14ac:dyDescent="0.2">
      <c r="A49" s="2"/>
      <c r="B49" s="94"/>
      <c r="D49" s="39"/>
      <c r="E49" s="33"/>
      <c r="G49" s="32"/>
      <c r="I49" s="31"/>
      <c r="J49" s="31"/>
    </row>
    <row r="50" spans="1:16" ht="30" customHeight="1" x14ac:dyDescent="0.2">
      <c r="B50" s="94"/>
      <c r="D50" s="40" t="s">
        <v>20</v>
      </c>
      <c r="E50" s="97"/>
      <c r="F50" s="97"/>
      <c r="G50" s="97"/>
      <c r="H50" s="97"/>
      <c r="I50" s="97"/>
      <c r="J50" s="97"/>
      <c r="K50" s="69"/>
      <c r="L50" s="69" t="s">
        <v>10</v>
      </c>
      <c r="M50" s="98"/>
      <c r="N50" s="98"/>
      <c r="O50" s="98"/>
      <c r="P50" s="98"/>
    </row>
    <row r="51" spans="1:16" x14ac:dyDescent="0.2">
      <c r="D51" s="39"/>
      <c r="E51" s="33"/>
      <c r="G51" s="32"/>
    </row>
    <row r="52" spans="1:16" x14ac:dyDescent="0.2">
      <c r="B52" s="109" t="s">
        <v>32</v>
      </c>
      <c r="C52" s="109"/>
      <c r="D52" s="109"/>
      <c r="E52" s="109"/>
      <c r="F52" s="109"/>
      <c r="G52" s="109"/>
      <c r="H52" s="109"/>
      <c r="I52" s="109"/>
      <c r="J52" s="109"/>
      <c r="K52" s="109"/>
      <c r="L52" s="109"/>
      <c r="M52" s="109"/>
      <c r="N52" s="109"/>
      <c r="O52" s="109"/>
      <c r="P52" s="109"/>
    </row>
    <row r="55" spans="1:16" x14ac:dyDescent="0.2">
      <c r="B55"/>
      <c r="C55"/>
      <c r="J55"/>
      <c r="K55"/>
      <c r="L55"/>
      <c r="M55"/>
    </row>
  </sheetData>
  <sheetProtection sheet="1" objects="1" scenarios="1" selectLockedCells="1"/>
  <mergeCells count="19">
    <mergeCell ref="K1:M1"/>
    <mergeCell ref="C5:E5"/>
    <mergeCell ref="H5:K5"/>
    <mergeCell ref="M5:O5"/>
    <mergeCell ref="B43:L43"/>
    <mergeCell ref="M8:O8"/>
    <mergeCell ref="D11:E11"/>
    <mergeCell ref="G11:H11"/>
    <mergeCell ref="J11:K11"/>
    <mergeCell ref="M48:P48"/>
    <mergeCell ref="E50:J50"/>
    <mergeCell ref="M50:P50"/>
    <mergeCell ref="B52:P52"/>
    <mergeCell ref="B7:B8"/>
    <mergeCell ref="C7:E8"/>
    <mergeCell ref="H7:K8"/>
    <mergeCell ref="P7:P8"/>
    <mergeCell ref="B48:B50"/>
    <mergeCell ref="E48:J48"/>
  </mergeCells>
  <conditionalFormatting sqref="B12:B42">
    <cfRule type="cellIs" dxfId="23" priority="4" operator="equal">
      <formula>"Sunday"</formula>
    </cfRule>
    <cfRule type="cellIs" dxfId="22" priority="5" operator="equal">
      <formula>"Saturday"</formula>
    </cfRule>
  </conditionalFormatting>
  <conditionalFormatting sqref="M12:M42">
    <cfRule type="cellIs" dxfId="21" priority="1" operator="greaterThan">
      <formula>11</formula>
    </cfRule>
  </conditionalFormatting>
  <dataValidations count="1">
    <dataValidation type="time" allowBlank="1" showInputMessage="1" showErrorMessage="1" errorTitle="Time Entry" error="Please enter a valid time between 00:00 and 23:59" sqref="D12:E42 G12:H42 J12:K42">
      <formula1>0</formula1>
      <formula2>0.999305555555556</formula2>
    </dataValidation>
  </dataValidations>
  <printOptions horizontalCentered="1" verticalCentered="1"/>
  <pageMargins left="0.3" right="0.3" top="0.2" bottom="0.2" header="0" footer="0"/>
  <pageSetup scale="66" orientation="portrait" horizontalDpi="4294967294"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F1A6C9633D2DE488F85441ED103CE85" ma:contentTypeVersion="4" ma:contentTypeDescription="Create a new document." ma:contentTypeScope="" ma:versionID="947dcf160ab417f2d7e0576d647e443c">
  <xsd:schema xmlns:xsd="http://www.w3.org/2001/XMLSchema" xmlns:xs="http://www.w3.org/2001/XMLSchema" xmlns:p="http://schemas.microsoft.com/office/2006/metadata/properties" xmlns:ns2="3894a6f8-4599-49e0-bc61-46cdfaa7dad2" xmlns:ns3="ee0dc63d-0281-4b4c-9569-2e214fcd04da" targetNamespace="http://schemas.microsoft.com/office/2006/metadata/properties" ma:root="true" ma:fieldsID="341e5f680eb5084b0bdbd8c88b6ea3ee" ns2:_="" ns3:_="">
    <xsd:import namespace="3894a6f8-4599-49e0-bc61-46cdfaa7dad2"/>
    <xsd:import namespace="ee0dc63d-0281-4b4c-9569-2e214fcd04d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94a6f8-4599-49e0-bc61-46cdfaa7dad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0dc63d-0281-4b4c-9569-2e214fcd04d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FDDC7E-7640-40D5-BDDD-31AC3438C97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e0dc63d-0281-4b4c-9569-2e214fcd04da"/>
    <ds:schemaRef ds:uri="http://purl.org/dc/elements/1.1/"/>
    <ds:schemaRef ds:uri="http://schemas.microsoft.com/office/2006/metadata/properties"/>
    <ds:schemaRef ds:uri="3894a6f8-4599-49e0-bc61-46cdfaa7dad2"/>
    <ds:schemaRef ds:uri="http://www.w3.org/XML/1998/namespace"/>
    <ds:schemaRef ds:uri="http://purl.org/dc/dcmitype/"/>
  </ds:schemaRefs>
</ds:datastoreItem>
</file>

<file path=customXml/itemProps2.xml><?xml version="1.0" encoding="utf-8"?>
<ds:datastoreItem xmlns:ds="http://schemas.openxmlformats.org/officeDocument/2006/customXml" ds:itemID="{2438BFEC-B66C-47BA-ABDC-86652B74F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94a6f8-4599-49e0-bc61-46cdfaa7dad2"/>
    <ds:schemaRef ds:uri="ee0dc63d-0281-4b4c-9569-2e214fcd04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114CF8-90C0-476F-AA49-5E4EFEAA09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Instructions</vt:lpstr>
      <vt:lpstr>Time Card Info</vt:lpstr>
      <vt:lpstr>Jan</vt:lpstr>
      <vt:lpstr>Feb</vt:lpstr>
      <vt:lpstr>Mar</vt:lpstr>
      <vt:lpstr>Apr</vt:lpstr>
      <vt:lpstr>May</vt:lpstr>
      <vt:lpstr>Jun</vt:lpstr>
      <vt:lpstr>Jul</vt:lpstr>
      <vt:lpstr>Aug</vt:lpstr>
      <vt:lpstr>Sep</vt:lpstr>
      <vt:lpstr>Oct</vt:lpstr>
      <vt:lpstr>Nov</vt:lpstr>
      <vt:lpstr>Dec</vt:lpstr>
      <vt:lpstr>Jan 2018</vt:lpstr>
      <vt:lpstr>Time Card Master</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card</dc:title>
  <dc:creator>Rick Tobin</dc:creator>
  <cp:lastModifiedBy>Scott N</cp:lastModifiedBy>
  <cp:lastPrinted>2017-10-24T20:59:02Z</cp:lastPrinted>
  <dcterms:created xsi:type="dcterms:W3CDTF">2015-01-22T17:54:27Z</dcterms:created>
  <dcterms:modified xsi:type="dcterms:W3CDTF">2018-01-02T23:24:24Z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TC100738869990</vt:lpwstr>
  </property>
  <property fmtid="{D5CDD505-2E9C-101B-9397-08002B2CF9AE}" pid="3" name="ContentTypeId">
    <vt:lpwstr>0x010100BF1A6C9633D2DE488F85441ED103CE85</vt:lpwstr>
  </property>
</Properties>
</file>